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M:\Grants\1-Grants Check List &amp; Templates\"/>
    </mc:Choice>
  </mc:AlternateContent>
  <xr:revisionPtr revIDLastSave="0" documentId="8_{0555690D-7BE0-42BC-9543-EBCC83AF6D9D}" xr6:coauthVersionLast="47" xr6:coauthVersionMax="47" xr10:uidLastSave="{00000000-0000-0000-0000-000000000000}"/>
  <bookViews>
    <workbookView xWindow="-108" yWindow="-108" windowWidth="20376" windowHeight="12216" xr2:uid="{00000000-000D-0000-FFFF-FFFF00000000}"/>
  </bookViews>
  <sheets>
    <sheet name="signature sheet" sheetId="5" r:id="rId1"/>
    <sheet name="year 1" sheetId="1" r:id="rId2"/>
    <sheet name="year 2" sheetId="7" r:id="rId3"/>
    <sheet name="year 3" sheetId="8" r:id="rId4"/>
    <sheet name="year 4" sheetId="9" r:id="rId5"/>
    <sheet name="year 5" sheetId="10" r:id="rId6"/>
    <sheet name="summary" sheetId="4" r:id="rId7"/>
    <sheet name="Lookups" sheetId="6" state="hidden" r:id="rId8"/>
  </sheets>
  <definedNames>
    <definedName name="preaward">Lookups!$A$14:$E$20</definedName>
    <definedName name="_xlnm.Print_Area" localSheetId="6">summary!$A$1:$C$44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 r="B2" i="1"/>
  <c r="B3" i="1"/>
  <c r="F44" i="8" l="1"/>
  <c r="F43" i="7"/>
  <c r="F44" i="1"/>
  <c r="F8" i="8"/>
  <c r="F10" i="8" s="1"/>
  <c r="F9" i="8"/>
  <c r="F36" i="8"/>
  <c r="F36" i="7"/>
  <c r="F36" i="1"/>
  <c r="F23" i="10"/>
  <c r="F22" i="10"/>
  <c r="F21" i="10"/>
  <c r="F27" i="10"/>
  <c r="F29" i="10" s="1"/>
  <c r="F30" i="10" s="1"/>
  <c r="F28" i="10"/>
  <c r="F23" i="9"/>
  <c r="F22" i="9"/>
  <c r="F21" i="9"/>
  <c r="F24" i="9" s="1"/>
  <c r="F25" i="9" s="1"/>
  <c r="F23" i="8"/>
  <c r="F22" i="8"/>
  <c r="F21" i="8"/>
  <c r="F23" i="7"/>
  <c r="F22" i="7"/>
  <c r="F21" i="7"/>
  <c r="F24" i="10" l="1"/>
  <c r="F25" i="10" s="1"/>
  <c r="F24" i="7"/>
  <c r="F25" i="7" s="1"/>
  <c r="F24" i="8"/>
  <c r="F25" i="8" s="1"/>
  <c r="F8" i="7"/>
  <c r="F8" i="1"/>
  <c r="C27" i="4" l="1"/>
  <c r="C42" i="4" l="1"/>
  <c r="C33" i="4"/>
  <c r="C32" i="4"/>
  <c r="C31" i="4"/>
  <c r="C30" i="4"/>
  <c r="C29" i="4"/>
  <c r="C28" i="4"/>
  <c r="C26" i="4"/>
  <c r="C25" i="4"/>
  <c r="C23" i="4"/>
  <c r="F62" i="10"/>
  <c r="F43" i="10"/>
  <c r="F42" i="10"/>
  <c r="F41" i="10"/>
  <c r="F36" i="10"/>
  <c r="F35" i="10"/>
  <c r="F34" i="10"/>
  <c r="F14" i="10"/>
  <c r="F13" i="10"/>
  <c r="F15" i="10" s="1"/>
  <c r="F9" i="10"/>
  <c r="F8" i="10"/>
  <c r="B3" i="10"/>
  <c r="B2" i="10"/>
  <c r="B1" i="10"/>
  <c r="F62" i="9"/>
  <c r="F43" i="9"/>
  <c r="F42" i="9"/>
  <c r="F41" i="9"/>
  <c r="F36" i="9"/>
  <c r="F35" i="9"/>
  <c r="F34" i="9"/>
  <c r="F28" i="9"/>
  <c r="F27" i="9"/>
  <c r="F14" i="9"/>
  <c r="F13" i="9"/>
  <c r="F9" i="9"/>
  <c r="F8" i="9"/>
  <c r="B3" i="9"/>
  <c r="B2" i="9"/>
  <c r="B1" i="9"/>
  <c r="F64" i="8"/>
  <c r="F45" i="8"/>
  <c r="F43" i="8"/>
  <c r="F42" i="8"/>
  <c r="F37" i="8"/>
  <c r="F35" i="8"/>
  <c r="F34" i="8"/>
  <c r="F28" i="8"/>
  <c r="F27" i="8"/>
  <c r="F14" i="8"/>
  <c r="F13" i="8"/>
  <c r="B3" i="8"/>
  <c r="B2" i="8"/>
  <c r="B1" i="8"/>
  <c r="B3" i="7"/>
  <c r="B2" i="7"/>
  <c r="B1" i="7"/>
  <c r="F64" i="7"/>
  <c r="F45" i="7"/>
  <c r="F44" i="7"/>
  <c r="F42" i="7"/>
  <c r="F37" i="7"/>
  <c r="F35" i="7"/>
  <c r="F34" i="7"/>
  <c r="F28" i="7"/>
  <c r="F27" i="7"/>
  <c r="F14" i="7"/>
  <c r="F13" i="7"/>
  <c r="F9" i="7"/>
  <c r="F10" i="7" s="1"/>
  <c r="F45" i="1"/>
  <c r="F43" i="1"/>
  <c r="F42" i="1"/>
  <c r="F15" i="7" l="1"/>
  <c r="F46" i="8"/>
  <c r="F47" i="8" s="1"/>
  <c r="F18" i="7"/>
  <c r="F44" i="10"/>
  <c r="F45" i="10" s="1"/>
  <c r="F10" i="10"/>
  <c r="F18" i="10" s="1"/>
  <c r="F29" i="9"/>
  <c r="F30" i="9" s="1"/>
  <c r="F38" i="8"/>
  <c r="F39" i="8" s="1"/>
  <c r="F46" i="7"/>
  <c r="F47" i="7" s="1"/>
  <c r="F46" i="1"/>
  <c r="F47" i="1" s="1"/>
  <c r="F44" i="9"/>
  <c r="F45" i="9" s="1"/>
  <c r="F38" i="7"/>
  <c r="F39" i="7" s="1"/>
  <c r="F37" i="10"/>
  <c r="F38" i="10" s="1"/>
  <c r="F17" i="10"/>
  <c r="F37" i="9"/>
  <c r="F38" i="9" s="1"/>
  <c r="F15" i="9"/>
  <c r="F17" i="9" s="1"/>
  <c r="F10" i="9"/>
  <c r="F18" i="9" s="1"/>
  <c r="F29" i="8"/>
  <c r="F30" i="8" s="1"/>
  <c r="F15" i="8"/>
  <c r="F17" i="8" s="1"/>
  <c r="F29" i="7"/>
  <c r="F30" i="7" s="1"/>
  <c r="F17" i="7"/>
  <c r="F49" i="7" l="1"/>
  <c r="F49" i="8"/>
  <c r="F47" i="9"/>
  <c r="F18" i="8"/>
  <c r="F50" i="8" s="1"/>
  <c r="F48" i="9"/>
  <c r="F49" i="9" s="1"/>
  <c r="F65" i="9" s="1"/>
  <c r="F66" i="9" s="1"/>
  <c r="F68" i="9" s="1"/>
  <c r="F50" i="7"/>
  <c r="F48" i="10"/>
  <c r="F47" i="10"/>
  <c r="F51" i="7" l="1"/>
  <c r="F67" i="7" s="1"/>
  <c r="F68" i="7" s="1"/>
  <c r="F70" i="7" s="1"/>
  <c r="F51" i="8"/>
  <c r="F70" i="8" s="1"/>
  <c r="F49" i="10"/>
  <c r="F65" i="10" s="1"/>
  <c r="F66" i="10" s="1"/>
  <c r="F68" i="10" s="1"/>
  <c r="F28" i="1" l="1"/>
  <c r="F27" i="1"/>
  <c r="F29" i="1" l="1"/>
  <c r="F30" i="1" s="1"/>
  <c r="B26" i="5"/>
  <c r="F64" i="1"/>
  <c r="C34" i="4" s="1"/>
  <c r="F37" i="1"/>
  <c r="F35" i="1"/>
  <c r="F34" i="1"/>
  <c r="F23" i="1"/>
  <c r="F22" i="1"/>
  <c r="F21" i="1"/>
  <c r="F14" i="1"/>
  <c r="F13" i="1"/>
  <c r="F9" i="1"/>
  <c r="B38" i="4"/>
  <c r="B3" i="4"/>
  <c r="B2" i="4"/>
  <c r="B1" i="4"/>
  <c r="F15" i="1" l="1"/>
  <c r="F38" i="1"/>
  <c r="C16" i="4" s="1"/>
  <c r="F10" i="1"/>
  <c r="F24" i="1"/>
  <c r="C12" i="4" s="1"/>
  <c r="F18" i="1" l="1"/>
  <c r="C9" i="4" s="1"/>
  <c r="F39" i="1"/>
  <c r="C17" i="4" s="1"/>
  <c r="F25" i="1"/>
  <c r="C13" i="4" s="1"/>
  <c r="F17" i="1"/>
  <c r="F50" i="1" l="1"/>
  <c r="C20" i="4" s="1"/>
  <c r="F49" i="1"/>
  <c r="C19" i="4" s="1"/>
  <c r="C8" i="4"/>
  <c r="F51" i="1" l="1"/>
  <c r="C21" i="4" s="1"/>
  <c r="F67" i="1" l="1"/>
  <c r="C37" i="4" s="1"/>
  <c r="F68" i="1" l="1"/>
  <c r="C38" i="4" s="1"/>
  <c r="F70" i="1" l="1"/>
  <c r="C4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ns330599</author>
  </authors>
  <commentList>
    <comment ref="A17" authorId="0" shapeId="0" xr:uid="{00000000-0006-0000-0000-000001000000}">
      <text>
        <r>
          <rPr>
            <b/>
            <sz val="9"/>
            <color indexed="81"/>
            <rFont val="Tahoma"/>
            <family val="2"/>
          </rPr>
          <t>ns330599:</t>
        </r>
        <r>
          <rPr>
            <sz val="9"/>
            <color indexed="81"/>
            <rFont val="Tahoma"/>
            <family val="2"/>
          </rPr>
          <t xml:space="preserve">
Agency providing direct funding to WNEU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ns330599</author>
  </authors>
  <commentList>
    <comment ref="A2" authorId="0" shapeId="0" xr:uid="{00000000-0006-0000-0100-000001000000}">
      <text>
        <r>
          <rPr>
            <b/>
            <sz val="9"/>
            <color indexed="81"/>
            <rFont val="Tahoma"/>
            <family val="2"/>
          </rPr>
          <t>ns330599:</t>
        </r>
        <r>
          <rPr>
            <sz val="9"/>
            <color indexed="81"/>
            <rFont val="Tahoma"/>
            <family val="2"/>
          </rPr>
          <t xml:space="preserve">
Agency providing direct funding to Western New England University</t>
        </r>
      </text>
    </comment>
    <comment ref="D6" authorId="0" shapeId="0" xr:uid="{00000000-0006-0000-0100-000002000000}">
      <text>
        <r>
          <rPr>
            <b/>
            <sz val="9"/>
            <color indexed="81"/>
            <rFont val="Tahoma"/>
            <family val="2"/>
          </rPr>
          <t>ns330599:</t>
        </r>
        <r>
          <rPr>
            <sz val="9"/>
            <color indexed="81"/>
            <rFont val="Tahoma"/>
            <family val="2"/>
          </rPr>
          <t xml:space="preserve">
1 month salary=1/9=11.11%
2 month salary=2/9=22.22%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ns330599</author>
  </authors>
  <commentList>
    <comment ref="A2" authorId="0" shapeId="0" xr:uid="{00000000-0006-0000-0200-000001000000}">
      <text>
        <r>
          <rPr>
            <b/>
            <sz val="9"/>
            <color indexed="81"/>
            <rFont val="Tahoma"/>
            <family val="2"/>
          </rPr>
          <t>ns330599:</t>
        </r>
        <r>
          <rPr>
            <sz val="9"/>
            <color indexed="81"/>
            <rFont val="Tahoma"/>
            <family val="2"/>
          </rPr>
          <t xml:space="preserve">
Agency providing direct funding to Western New England University</t>
        </r>
      </text>
    </comment>
    <comment ref="D6" authorId="0" shapeId="0" xr:uid="{00000000-0006-0000-0200-000002000000}">
      <text>
        <r>
          <rPr>
            <b/>
            <sz val="9"/>
            <color indexed="81"/>
            <rFont val="Tahoma"/>
            <family val="2"/>
          </rPr>
          <t>ns330599:</t>
        </r>
        <r>
          <rPr>
            <sz val="9"/>
            <color indexed="81"/>
            <rFont val="Tahoma"/>
            <family val="2"/>
          </rPr>
          <t xml:space="preserve">
1 month salary=1/9=11.11%
2 month salary=2/9=22.22%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ns330599</author>
  </authors>
  <commentList>
    <comment ref="A2" authorId="0" shapeId="0" xr:uid="{00000000-0006-0000-0300-000001000000}">
      <text>
        <r>
          <rPr>
            <b/>
            <sz val="9"/>
            <color indexed="81"/>
            <rFont val="Tahoma"/>
            <family val="2"/>
          </rPr>
          <t>ns330599:</t>
        </r>
        <r>
          <rPr>
            <sz val="9"/>
            <color indexed="81"/>
            <rFont val="Tahoma"/>
            <family val="2"/>
          </rPr>
          <t xml:space="preserve">
Agency providing direct funding to Western New England University</t>
        </r>
      </text>
    </comment>
    <comment ref="D6" authorId="0" shapeId="0" xr:uid="{00000000-0006-0000-0300-000002000000}">
      <text>
        <r>
          <rPr>
            <b/>
            <sz val="9"/>
            <color indexed="81"/>
            <rFont val="Tahoma"/>
            <family val="2"/>
          </rPr>
          <t>ns330599:</t>
        </r>
        <r>
          <rPr>
            <sz val="9"/>
            <color indexed="81"/>
            <rFont val="Tahoma"/>
            <family val="2"/>
          </rPr>
          <t xml:space="preserve">
1 month salary=1/9=11.11%
2 month salary=2/9=22.22%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ns330599</author>
  </authors>
  <commentList>
    <comment ref="A2" authorId="0" shapeId="0" xr:uid="{00000000-0006-0000-0400-000001000000}">
      <text>
        <r>
          <rPr>
            <b/>
            <sz val="9"/>
            <color indexed="81"/>
            <rFont val="Tahoma"/>
            <family val="2"/>
          </rPr>
          <t>ns330599:</t>
        </r>
        <r>
          <rPr>
            <sz val="9"/>
            <color indexed="81"/>
            <rFont val="Tahoma"/>
            <family val="2"/>
          </rPr>
          <t xml:space="preserve">
Agency providing direct funding to Western New England University</t>
        </r>
      </text>
    </comment>
    <comment ref="D6" authorId="0" shapeId="0" xr:uid="{00000000-0006-0000-0400-000002000000}">
      <text>
        <r>
          <rPr>
            <b/>
            <sz val="9"/>
            <color indexed="81"/>
            <rFont val="Tahoma"/>
            <family val="2"/>
          </rPr>
          <t>ns330599:</t>
        </r>
        <r>
          <rPr>
            <sz val="9"/>
            <color indexed="81"/>
            <rFont val="Tahoma"/>
            <family val="2"/>
          </rPr>
          <t xml:space="preserve">
1 month salary=1/9=11.11%
2 month salary=2/9=22.22%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ns330599</author>
  </authors>
  <commentList>
    <comment ref="A2" authorId="0" shapeId="0" xr:uid="{00000000-0006-0000-0500-000001000000}">
      <text>
        <r>
          <rPr>
            <b/>
            <sz val="9"/>
            <color indexed="81"/>
            <rFont val="Tahoma"/>
            <family val="2"/>
          </rPr>
          <t>ns330599:</t>
        </r>
        <r>
          <rPr>
            <sz val="9"/>
            <color indexed="81"/>
            <rFont val="Tahoma"/>
            <family val="2"/>
          </rPr>
          <t xml:space="preserve">
Agency providing direct funding to Western New England University</t>
        </r>
      </text>
    </comment>
    <comment ref="D6" authorId="0" shapeId="0" xr:uid="{00000000-0006-0000-0500-000002000000}">
      <text>
        <r>
          <rPr>
            <b/>
            <sz val="9"/>
            <color indexed="81"/>
            <rFont val="Tahoma"/>
            <family val="2"/>
          </rPr>
          <t>ns330599:</t>
        </r>
        <r>
          <rPr>
            <sz val="9"/>
            <color indexed="81"/>
            <rFont val="Tahoma"/>
            <family val="2"/>
          </rPr>
          <t xml:space="preserve">
1 month salary=1/9=11.11%
2 month salary=2/9=22.22%</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ns330599</author>
  </authors>
  <commentList>
    <comment ref="A2" authorId="0" shapeId="0" xr:uid="{00000000-0006-0000-0600-000001000000}">
      <text>
        <r>
          <rPr>
            <b/>
            <sz val="9"/>
            <color indexed="81"/>
            <rFont val="Tahoma"/>
            <family val="2"/>
          </rPr>
          <t>ns330599:</t>
        </r>
        <r>
          <rPr>
            <sz val="9"/>
            <color indexed="81"/>
            <rFont val="Tahoma"/>
            <family val="2"/>
          </rPr>
          <t xml:space="preserve">
Agency providing direct funding to Western New England University</t>
        </r>
      </text>
    </comment>
  </commentList>
</comments>
</file>

<file path=xl/sharedStrings.xml><?xml version="1.0" encoding="utf-8"?>
<sst xmlns="http://schemas.openxmlformats.org/spreadsheetml/2006/main" count="602" uniqueCount="198">
  <si>
    <t>Name 1</t>
  </si>
  <si>
    <t>Narrative-Justification</t>
  </si>
  <si>
    <t>Salary and Compensation</t>
  </si>
  <si>
    <t>Faculty</t>
  </si>
  <si>
    <t>Name 2</t>
  </si>
  <si>
    <t>Name 3</t>
  </si>
  <si>
    <t>Staff</t>
  </si>
  <si>
    <t>Subtotal Faculty Salary</t>
  </si>
  <si>
    <t>Benefits</t>
  </si>
  <si>
    <t>Subtotal Staff Salary</t>
  </si>
  <si>
    <t xml:space="preserve">Student </t>
  </si>
  <si>
    <t>Position 1</t>
  </si>
  <si>
    <t>Position 2</t>
  </si>
  <si>
    <t>Position 3</t>
  </si>
  <si>
    <t>Supplies &amp; Materials</t>
  </si>
  <si>
    <t>Non Compensation</t>
  </si>
  <si>
    <t>Total Salary----------------------------------------------------------------------------------------</t>
  </si>
  <si>
    <t>Total Benefits----------------------------------------------------------------------------------------</t>
  </si>
  <si>
    <t>Equipment</t>
  </si>
  <si>
    <t>Graduate Student Tuition Waivers</t>
  </si>
  <si>
    <t>Rent (Off Campus Projects Only)</t>
  </si>
  <si>
    <t>Travel</t>
  </si>
  <si>
    <t>Dues and Fees</t>
  </si>
  <si>
    <t>Other</t>
  </si>
  <si>
    <t>Total Non Compensation</t>
  </si>
  <si>
    <t>Base (Compensation Only )</t>
  </si>
  <si>
    <t>Cost Share Commitments</t>
  </si>
  <si>
    <t>Total Project Budget Request Amount</t>
  </si>
  <si>
    <t>Percent  of Time</t>
  </si>
  <si>
    <t>Base Pay</t>
  </si>
  <si>
    <t>Service Period</t>
  </si>
  <si>
    <t>Year 1 Budget Amount</t>
  </si>
  <si>
    <t>Student /Hourly</t>
  </si>
  <si>
    <t>Principal Investigator :</t>
  </si>
  <si>
    <t>Department:</t>
  </si>
  <si>
    <t>Phone:</t>
  </si>
  <si>
    <t>Agency Program Name (if any):</t>
  </si>
  <si>
    <t>Proposal Title and Purpose:</t>
  </si>
  <si>
    <t>Submission Deadline Date (include time if specified):</t>
  </si>
  <si>
    <t>Select one: (X)</t>
  </si>
  <si>
    <t>Must be received by</t>
  </si>
  <si>
    <t>Postmark allowed</t>
  </si>
  <si>
    <t>Does the project involve research on human or animal subjects:</t>
  </si>
  <si>
    <t xml:space="preserve">Does this project require faculty release time? </t>
  </si>
  <si>
    <t>Does this project include a nonstandard F&amp;A rate?</t>
  </si>
  <si>
    <t>If Yes, Does the sponsor have an existing policy on F&amp;A reimbursements?</t>
  </si>
  <si>
    <t>REQUIRED SIGNATURES:</t>
  </si>
  <si>
    <t>Signature:</t>
  </si>
  <si>
    <t>Subtotal Faculty Academic Year Salary</t>
  </si>
  <si>
    <t>Subtotal Faculty Summer Salary</t>
  </si>
  <si>
    <t>Total Faculty Salary</t>
  </si>
  <si>
    <t>Project Summary</t>
  </si>
  <si>
    <t>Faculty Summer Salary 8.0%</t>
  </si>
  <si>
    <t xml:space="preserve">Indirect Cost On Campus Rate </t>
  </si>
  <si>
    <t>Indirect Cost ---------------------</t>
  </si>
  <si>
    <t>Indirect Cost----------------------------------------------------------------------------------------</t>
  </si>
  <si>
    <t>Western New England University Approval Form for External Grant Applications</t>
  </si>
  <si>
    <t>Total Salary-------------------------------------------------------------------------------------------------------------------------------------------------------</t>
  </si>
  <si>
    <t>Total Benefits------------------------------------------------------------------------------------------------------------------------------------------</t>
  </si>
  <si>
    <t>TOTAL Compensation including Fringe Benefits</t>
  </si>
  <si>
    <t>PROJECT COST TOTAL - SPONSOR SHARE</t>
  </si>
  <si>
    <t>Name of Project:</t>
  </si>
  <si>
    <t>Sponsoring Agency:</t>
  </si>
  <si>
    <t>Principle Investigator:</t>
  </si>
  <si>
    <t>Project Period:</t>
  </si>
  <si>
    <t>Budget Period:</t>
  </si>
  <si>
    <t>Date:</t>
  </si>
  <si>
    <t>Principal Investigator signature:</t>
  </si>
  <si>
    <t>Department Chair or Director’s signature:</t>
  </si>
  <si>
    <t>Dean’s signature:</t>
  </si>
  <si>
    <t>Subtotal Student Salary</t>
  </si>
  <si>
    <t>Is this a sub-award from a Federal grant or contract:</t>
  </si>
  <si>
    <t>If Yes, Federal Agency:</t>
  </si>
  <si>
    <t>4.        VICE PRESIDENT FOR FINANCE AND ADMINISTRATION – FINAL APPROVAL</t>
  </si>
  <si>
    <t xml:space="preserve">5.        VICE PRESIDENT FOR ACADEMIC AFFAIRS/PROVOST – FINAL APPROVAL </t>
  </si>
  <si>
    <t>3b.       CONTROLLER’S OFFICE – APPROVAL OF BUDGET</t>
  </si>
  <si>
    <t>Email Address:</t>
  </si>
  <si>
    <t>Phone Number:</t>
  </si>
  <si>
    <t>Federal Government</t>
  </si>
  <si>
    <t>State Government</t>
  </si>
  <si>
    <t>Local Government</t>
  </si>
  <si>
    <t>Private Non-Profit</t>
  </si>
  <si>
    <t>Private For-Profit</t>
  </si>
  <si>
    <t>Foreign Government or Entity</t>
  </si>
  <si>
    <r>
      <rPr>
        <b/>
        <i/>
        <sz val="9"/>
        <rFont val="Times New Roman"/>
        <family val="1"/>
      </rPr>
      <t>Note</t>
    </r>
    <r>
      <rPr>
        <i/>
        <sz val="9"/>
        <rFont val="Times New Roman"/>
        <family val="1"/>
      </rPr>
      <t>: All hourly positions must meet minimum wage requirements based on when work is performed.</t>
    </r>
  </si>
  <si>
    <t>1. Faculty Academic Year Salary</t>
  </si>
  <si>
    <t>2. Faculty Summer Salary</t>
  </si>
  <si>
    <t>Fringe Benefits</t>
  </si>
  <si>
    <t>Subtotal Full-Time Staff Salary</t>
  </si>
  <si>
    <t>3. Full Time Staff Salary</t>
  </si>
  <si>
    <t>4. Part-Time and Temporary Staff Positions</t>
  </si>
  <si>
    <t>5. Academic Year Student Wages:</t>
  </si>
  <si>
    <t>6. Non-Academic Year Student Wages:</t>
  </si>
  <si>
    <t>7. Non Compensation</t>
  </si>
  <si>
    <t>Temporary and Part-Time Staff 8%</t>
  </si>
  <si>
    <t>Non-Academic Year Student Wages 8%</t>
  </si>
  <si>
    <t>Academic Year Student Wages 0%</t>
  </si>
  <si>
    <t>Student Tuition Waivers</t>
  </si>
  <si>
    <t>Budget Line Item:</t>
  </si>
  <si>
    <t>Item Description Detail</t>
  </si>
  <si>
    <t>Number of Years (Budget Periods) Funded:</t>
  </si>
  <si>
    <r>
      <rPr>
        <sz val="9"/>
        <rFont val="Times New Roman"/>
        <family val="1"/>
      </rPr>
      <t xml:space="preserve">Hourly </t>
    </r>
    <r>
      <rPr>
        <u/>
        <sz val="9"/>
        <rFont val="Times New Roman"/>
        <family val="1"/>
      </rPr>
      <t>Rate</t>
    </r>
  </si>
  <si>
    <r>
      <rPr>
        <sz val="8"/>
        <rFont val="Times New Roman"/>
        <family val="1"/>
      </rPr>
      <t xml:space="preserve">Hours per </t>
    </r>
    <r>
      <rPr>
        <u/>
        <sz val="8"/>
        <rFont val="Times New Roman"/>
        <family val="1"/>
      </rPr>
      <t>Week</t>
    </r>
  </si>
  <si>
    <r>
      <rPr>
        <sz val="9"/>
        <rFont val="Times New Roman"/>
        <family val="1"/>
      </rPr>
      <t xml:space="preserve"># of </t>
    </r>
    <r>
      <rPr>
        <u/>
        <sz val="9"/>
        <rFont val="Times New Roman"/>
        <family val="1"/>
      </rPr>
      <t>Weeks</t>
    </r>
  </si>
  <si>
    <t>0% (Academic) or 8% (Summer)</t>
  </si>
  <si>
    <t>Private University</t>
  </si>
  <si>
    <t>Public University</t>
  </si>
  <si>
    <t>Other (please identify)</t>
  </si>
  <si>
    <t xml:space="preserve">Does the project involve another private or public institution of higher education or another organization? </t>
  </si>
  <si>
    <t>University cost share commitment:</t>
  </si>
  <si>
    <t>In-Kind based cost share funding:</t>
  </si>
  <si>
    <t>Grant amount requested from sponsor:</t>
  </si>
  <si>
    <t>If Yes, indicate matching percentage required?</t>
  </si>
  <si>
    <t>Name of Funding or Sponsoring Agency:</t>
  </si>
  <si>
    <t>Cost Share Commitments (Enter lump sum with cost details in separate attachment)</t>
  </si>
  <si>
    <t>Provide GL Account number below</t>
  </si>
  <si>
    <t>Only include mandatory cost sharing as required by sponsor</t>
  </si>
  <si>
    <t>Must be a Colleague GL Account in format XX-X-XXXXXXXX-XX-XXXXXX</t>
  </si>
  <si>
    <t>Faculty release time, waived indirect costs, etc.</t>
  </si>
  <si>
    <t>Subtotal Part-Time and Temporary Staff Salary</t>
  </si>
  <si>
    <t>DO NOT MODIFY THE FORMULAS IN THIS FORM WITHOUT FIRST CONTACTING THE CONTROLLER'S OFFICE</t>
  </si>
  <si>
    <t>Sponsor Type (use dropdown):</t>
  </si>
  <si>
    <t xml:space="preserve">Will the work be performed on the Western New England University campus? </t>
  </si>
  <si>
    <t>Sponsor Types</t>
  </si>
  <si>
    <t>Pre-Award Contacts</t>
  </si>
  <si>
    <t>Name</t>
  </si>
  <si>
    <t>Email Address</t>
  </si>
  <si>
    <t>Phone Number</t>
  </si>
  <si>
    <t>College, School or Division</t>
  </si>
  <si>
    <t>Department</t>
  </si>
  <si>
    <t>Michele Schaft</t>
  </si>
  <si>
    <t>michele.schaft@wne.edu</t>
  </si>
  <si>
    <t>(413) 796-2333</t>
  </si>
  <si>
    <t>College of Pharmacy &amp; Health Sciences</t>
  </si>
  <si>
    <t>Advancement</t>
  </si>
  <si>
    <t>College of Engineering</t>
  </si>
  <si>
    <t>Jody Levesque</t>
  </si>
  <si>
    <t>jody.levesque@wne.edu</t>
  </si>
  <si>
    <t>(413) 782-1218</t>
  </si>
  <si>
    <t>College of Arts &amp; Sciences</t>
  </si>
  <si>
    <t>(413) 782-1413</t>
  </si>
  <si>
    <t>School of Law</t>
  </si>
  <si>
    <t>Dean's Office</t>
  </si>
  <si>
    <t>Yes/No</t>
  </si>
  <si>
    <t>If No, specify work location?</t>
  </si>
  <si>
    <t>If Yes, which semesters/years:</t>
  </si>
  <si>
    <t>If Yes, specify:</t>
  </si>
  <si>
    <r>
      <t>DO NOT SEND THIS FORM TO THE SPONSOR</t>
    </r>
    <r>
      <rPr>
        <sz val="12"/>
        <rFont val="Times New Roman"/>
        <family val="1"/>
      </rPr>
      <t xml:space="preserve">.  Use this form as a cover sheet for your proposal during the internal review and approval process.  The signatures listed below are required before your proposal is authorized for submission to the funding agency.  </t>
    </r>
    <r>
      <rPr>
        <b/>
        <sz val="12"/>
        <color rgb="FFFF0000"/>
        <rFont val="Times New Roman"/>
        <family val="1"/>
      </rPr>
      <t>Please understand the internal routing process can take up to 10 business days to complete.  Proposals routed without the 10 day lead time can't be guaranteed for completion prior to the sponsor's submission deadline.</t>
    </r>
    <r>
      <rPr>
        <sz val="12"/>
        <rFont val="Times New Roman"/>
        <family val="1"/>
      </rPr>
      <t xml:space="preserve">  </t>
    </r>
    <r>
      <rPr>
        <b/>
        <sz val="12"/>
        <rFont val="Times New Roman"/>
        <family val="1"/>
      </rPr>
      <t>All applications are required to be complete and ready for submission one business day before the due date/time.</t>
    </r>
  </si>
  <si>
    <r>
      <t xml:space="preserve">1.        P.I. INTENT TO APPLY FOR EXTERNAL FUNDING:  </t>
    </r>
    <r>
      <rPr>
        <sz val="12"/>
        <rFont val="Times New Roman"/>
        <family val="1"/>
      </rPr>
      <t>I have discussed the proposed project and grant requirements with my department chair/director and I am authorized to proceed with proposal development.</t>
    </r>
  </si>
  <si>
    <r>
      <t xml:space="preserve">3a.       ADVANCEMENT DIVSION REVIEW:  </t>
    </r>
    <r>
      <rPr>
        <sz val="12"/>
        <rFont val="Times New Roman"/>
        <family val="1"/>
      </rPr>
      <t>I have reviewed the attached proposal for compliance with funder and University guidelines.</t>
    </r>
    <r>
      <rPr>
        <b/>
        <i/>
        <sz val="12"/>
        <rFont val="Times New Roman"/>
        <family val="1"/>
      </rPr>
      <t xml:space="preserve"> </t>
    </r>
    <r>
      <rPr>
        <b/>
        <i/>
        <sz val="12"/>
        <color rgb="FFFF0000"/>
        <rFont val="Times New Roman"/>
        <family val="1"/>
      </rPr>
      <t>(ONLY APPLICAPLE TO PHILANTHROPIC PRIVATE SPONSORS AS DEFINED BY ADVANCEMENT)</t>
    </r>
  </si>
  <si>
    <t>Is cost share commitment formula based (matching)?</t>
  </si>
  <si>
    <t>If Yes, attach copy of policy.</t>
  </si>
  <si>
    <t>Department or Office:</t>
  </si>
  <si>
    <t>Lisa Remillard</t>
  </si>
  <si>
    <t>lisa.remillard@wne.edu</t>
  </si>
  <si>
    <t>(413) 782-1305</t>
  </si>
  <si>
    <t>College of Business</t>
  </si>
  <si>
    <t>If Yes, specify the institution:</t>
  </si>
  <si>
    <r>
      <t xml:space="preserve">2b.       DEAN’S APPROVAL OF PROPOSED PROJECT AND BUDGET:  </t>
    </r>
    <r>
      <rPr>
        <sz val="12"/>
        <rFont val="Times New Roman"/>
        <family val="1"/>
      </rPr>
      <t>I have reviewed the attached proposal and approve the project’s staffing and budget allocations. I APPROVE THE INSTRUCTIONAL RELEASE TIME REQUESTED IF APPLICABLE.</t>
    </r>
  </si>
  <si>
    <t>College, School or Division:</t>
  </si>
  <si>
    <t>Department GL Account that will fund cost share $:</t>
  </si>
  <si>
    <t>GL Account only required for cash based cost share $</t>
  </si>
  <si>
    <t>(A nonstandard rate is any rate that deviates from the federal negotiated rate agreement)</t>
  </si>
  <si>
    <t>Year 2 Budget Amount</t>
  </si>
  <si>
    <t>Year 3 Budget Amount</t>
  </si>
  <si>
    <t>Year 4 Budget Amount</t>
  </si>
  <si>
    <t>Year 5 Budget Amount</t>
  </si>
  <si>
    <t>Cash based cost share funding:</t>
  </si>
  <si>
    <r>
      <t xml:space="preserve">2a.       DEPARTMENT CHAIR/DIRECTOR’S APPROVAL OF PROPOSED PROJECT AND BUDGET:  </t>
    </r>
    <r>
      <rPr>
        <sz val="12"/>
        <rFont val="Times New Roman"/>
        <family val="1"/>
      </rPr>
      <t>I have reviewed the attached proposal and approve the project’s staffing and budget allocations. I APPROVE THE INSTRUCTIONAL RELEASE TIME REQUESTED IF APPLICABLE.</t>
    </r>
  </si>
  <si>
    <t>(413) 796-2259</t>
  </si>
  <si>
    <t>Pre-Award Contact Name: (use dropdown)</t>
  </si>
  <si>
    <t>Jonathan Edwards</t>
  </si>
  <si>
    <t>jonathan.edwards@wne.edu</t>
  </si>
  <si>
    <t>Consultants/Honorarium</t>
  </si>
  <si>
    <t>Subtotal Student Salary - Academic Year Wages</t>
  </si>
  <si>
    <t>Subtotal Student Salary - Non-Academic Year (Summer) Wages</t>
  </si>
  <si>
    <t>Are there any FCOI issues to disclose related to this proposal?</t>
  </si>
  <si>
    <t>Yes/No response required, leaving blank will result in non-review of proposal.</t>
  </si>
  <si>
    <t>Yes/No response required. If Yes, attach University's FCOI disclosure and reporting form.</t>
  </si>
  <si>
    <t>As Principal Investigator, I have read the University's Financial Conflict of Interest (FCOI) Policy and completed the required training as specified</t>
  </si>
  <si>
    <t xml:space="preserve">   in the University's FCOI Policy?</t>
  </si>
  <si>
    <t>Dale-Marie Dahlke</t>
  </si>
  <si>
    <t>dalemarie.dahlke@law.wne.edu</t>
  </si>
  <si>
    <t>The Pre-Award contact listed immediately below is responsible for ensuring that a complete copy of the finished proposal package and all resulting award, negotiation and information received from the sponsor is provided to the University Controller's Office.  Account numbers and Project numbers for the award can't be established in the University's accounting system until all award and supporting materials have been received.  The individual listed below is also responsible for all 
pre-award responsibilities including submitting any and all required material to the sponsor.</t>
  </si>
  <si>
    <t>(If 50% or more of the project is performed off-campus, use off-campus rate of 15.80%)</t>
  </si>
  <si>
    <t>David Clini</t>
  </si>
  <si>
    <t>david.clini@wne.edu</t>
  </si>
  <si>
    <t>(413) 782-1530</t>
  </si>
  <si>
    <t>(413) 796-2386</t>
  </si>
  <si>
    <t>Patricia Riley</t>
  </si>
  <si>
    <t>patricia.riley@wne.edu</t>
  </si>
  <si>
    <t>Position 4</t>
  </si>
  <si>
    <r>
      <rPr>
        <b/>
        <sz val="9"/>
        <rFont val="Times New Roman"/>
        <family val="1"/>
      </rPr>
      <t>Minimum Wage Requirements:</t>
    </r>
    <r>
      <rPr>
        <sz val="9"/>
        <rFont val="Times New Roman"/>
        <family val="1"/>
      </rPr>
      <t xml:space="preserve">
As of January 1, 2023: $15.00 per hour</t>
    </r>
  </si>
  <si>
    <t>Calculated at 40% for academic year salary and 8% for summer salary</t>
  </si>
  <si>
    <t>Benefit Calculation (As of July 1, 2025):</t>
  </si>
  <si>
    <t>Faculty Academic Year Salary  40%</t>
  </si>
  <si>
    <t>Permanent Staff Position 40%</t>
  </si>
  <si>
    <t>40% (Academic) or 8% (Summer)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</si>
</sst>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_(* #,##0.0_);_(* \(#,##0.0\);_(* &quot;-&quot;??_);_(@_)"/>
    <numFmt numFmtId="165" formatCode="_(* #,##0_);_(* \(#,##0\);_(* &quot;-&quot;??_);_(@_)"/>
    <numFmt numFmtId="166" formatCode="\(\4\1\3\)\ ###\-####"/>
    <numFmt numFmtId="167" formatCode="mm/dd/yy;@"/>
    <numFmt numFmtId="168" formatCode="m/d/yyyy\ h:mm\ AM/PM"/>
  </numFmts>
  <fonts count="27" x14ac:knownFonts="1">
    <font>
      <sz val="10"/>
      <name val="Times New Roman"/>
    </font>
    <font>
      <sz val="10"/>
      <name val="Times New Roman"/>
      <family val="1"/>
    </font>
    <font>
      <sz val="8"/>
      <name val="Times New Roman"/>
      <family val="1"/>
    </font>
    <font>
      <sz val="11"/>
      <name val="Times New Roman"/>
      <family val="1"/>
    </font>
    <font>
      <i/>
      <sz val="10"/>
      <name val="Times New Roman"/>
      <family val="1"/>
    </font>
    <font>
      <b/>
      <sz val="12"/>
      <name val="Times New Roman"/>
      <family val="1"/>
    </font>
    <font>
      <u/>
      <sz val="11"/>
      <name val="Times New Roman"/>
      <family val="1"/>
    </font>
    <font>
      <b/>
      <u/>
      <sz val="10"/>
      <name val="Times New Roman"/>
      <family val="1"/>
    </font>
    <font>
      <sz val="11"/>
      <name val="Times New Roman"/>
      <family val="1"/>
    </font>
    <font>
      <sz val="9"/>
      <color indexed="81"/>
      <name val="Tahoma"/>
      <family val="2"/>
    </font>
    <font>
      <b/>
      <sz val="9"/>
      <color indexed="81"/>
      <name val="Tahoma"/>
      <family val="2"/>
    </font>
    <font>
      <u/>
      <sz val="9"/>
      <name val="Times New Roman"/>
      <family val="1"/>
    </font>
    <font>
      <u/>
      <sz val="8"/>
      <name val="Times New Roman"/>
      <family val="1"/>
    </font>
    <font>
      <sz val="9"/>
      <name val="Times New Roman"/>
      <family val="1"/>
    </font>
    <font>
      <b/>
      <sz val="9"/>
      <name val="Times New Roman"/>
      <family val="1"/>
    </font>
    <font>
      <i/>
      <sz val="9"/>
      <name val="Times New Roman"/>
      <family val="1"/>
    </font>
    <font>
      <b/>
      <i/>
      <sz val="9"/>
      <name val="Times New Roman"/>
      <family val="1"/>
    </font>
    <font>
      <b/>
      <u/>
      <sz val="11"/>
      <name val="Times New Roman"/>
      <family val="1"/>
    </font>
    <font>
      <b/>
      <sz val="11"/>
      <name val="Times New Roman"/>
      <family val="1"/>
    </font>
    <font>
      <u/>
      <sz val="10"/>
      <color theme="10"/>
      <name val="Times New Roman"/>
      <family val="1"/>
    </font>
    <font>
      <sz val="12"/>
      <name val="Times New Roman"/>
      <family val="1"/>
    </font>
    <font>
      <b/>
      <sz val="12"/>
      <color rgb="FFFF0000"/>
      <name val="Times New Roman"/>
      <family val="1"/>
    </font>
    <font>
      <sz val="12"/>
      <color rgb="FFFF0000"/>
      <name val="Times New Roman"/>
      <family val="1"/>
    </font>
    <font>
      <u/>
      <sz val="12"/>
      <name val="Times New Roman"/>
      <family val="1"/>
    </font>
    <font>
      <b/>
      <u/>
      <sz val="12"/>
      <name val="Times New Roman"/>
      <family val="1"/>
    </font>
    <font>
      <b/>
      <i/>
      <sz val="12"/>
      <name val="Times New Roman"/>
      <family val="1"/>
    </font>
    <font>
      <b/>
      <i/>
      <sz val="12"/>
      <color rgb="FFFF0000"/>
      <name val="Times New Roman"/>
      <family val="1"/>
    </font>
  </fonts>
  <fills count="5">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theme="1"/>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cellStyleXfs>
  <cellXfs count="127">
    <xf numFmtId="0" fontId="0" fillId="0" borderId="0" xfId="0"/>
    <xf numFmtId="0" fontId="3" fillId="0" borderId="1" xfId="0" applyFont="1" applyBorder="1" applyAlignment="1">
      <alignment horizontal="center" vertical="center" wrapText="1"/>
    </xf>
    <xf numFmtId="165" fontId="3" fillId="0" borderId="1" xfId="1" applyNumberFormat="1" applyFont="1" applyBorder="1" applyAlignment="1">
      <alignment horizontal="center" vertical="center" wrapText="1"/>
    </xf>
    <xf numFmtId="0" fontId="3" fillId="0" borderId="0" xfId="0" applyFont="1" applyAlignment="1">
      <alignment horizontal="center" vertical="center" wrapText="1"/>
    </xf>
    <xf numFmtId="0" fontId="3" fillId="0" borderId="0" xfId="0" applyFont="1"/>
    <xf numFmtId="0" fontId="3" fillId="0" borderId="0" xfId="0" applyFont="1" applyAlignment="1">
      <alignment horizontal="left" vertical="center" wrapText="1"/>
    </xf>
    <xf numFmtId="165" fontId="3" fillId="0" borderId="0" xfId="1" applyNumberFormat="1" applyFont="1"/>
    <xf numFmtId="0" fontId="3" fillId="0" borderId="1" xfId="0" applyFont="1" applyBorder="1"/>
    <xf numFmtId="0" fontId="3" fillId="0" borderId="1" xfId="0" applyFont="1" applyBorder="1" applyAlignment="1">
      <alignment horizontal="left" vertical="center" wrapText="1"/>
    </xf>
    <xf numFmtId="0" fontId="3" fillId="0" borderId="0" xfId="0" applyFont="1" applyAlignment="1">
      <alignment horizontal="center" vertical="center"/>
    </xf>
    <xf numFmtId="165" fontId="3" fillId="0" borderId="2" xfId="1" applyNumberFormat="1" applyFont="1" applyBorder="1"/>
    <xf numFmtId="10" fontId="3" fillId="0" borderId="0" xfId="0" applyNumberFormat="1" applyFont="1" applyAlignment="1">
      <alignment horizontal="right" vertical="center" wrapText="1"/>
    </xf>
    <xf numFmtId="0" fontId="3" fillId="0" borderId="0" xfId="0" applyFont="1" applyAlignment="1">
      <alignment horizontal="center"/>
    </xf>
    <xf numFmtId="0" fontId="3" fillId="0" borderId="2" xfId="0" applyFont="1" applyBorder="1" applyAlignment="1">
      <alignment horizontal="left" vertical="center" wrapText="1"/>
    </xf>
    <xf numFmtId="0" fontId="3" fillId="0" borderId="1" xfId="0" applyFont="1" applyBorder="1" applyAlignment="1">
      <alignment horizontal="left"/>
    </xf>
    <xf numFmtId="0" fontId="3" fillId="0" borderId="3" xfId="0" applyFont="1" applyBorder="1" applyAlignment="1">
      <alignment horizontal="left" vertical="center" wrapText="1"/>
    </xf>
    <xf numFmtId="165" fontId="3" fillId="0" borderId="3" xfId="1" applyNumberFormat="1" applyFont="1" applyBorder="1"/>
    <xf numFmtId="10" fontId="3" fillId="0" borderId="0" xfId="3" applyNumberFormat="1" applyFont="1" applyAlignment="1">
      <alignment horizontal="center" vertical="center" wrapText="1"/>
    </xf>
    <xf numFmtId="10" fontId="3" fillId="0" borderId="1" xfId="3" applyNumberFormat="1" applyFont="1" applyBorder="1" applyAlignment="1">
      <alignment horizontal="center" vertical="center" wrapText="1"/>
    </xf>
    <xf numFmtId="10" fontId="3" fillId="0" borderId="2" xfId="3" applyNumberFormat="1" applyFont="1" applyBorder="1" applyAlignment="1">
      <alignment horizontal="center" vertical="center" wrapText="1"/>
    </xf>
    <xf numFmtId="10" fontId="3" fillId="0" borderId="3" xfId="3" applyNumberFormat="1" applyFont="1" applyBorder="1" applyAlignment="1">
      <alignment horizontal="center" vertical="center" wrapText="1"/>
    </xf>
    <xf numFmtId="164" fontId="3" fillId="0" borderId="0" xfId="1" applyNumberFormat="1" applyFont="1" applyAlignment="1">
      <alignment horizontal="left" vertical="center" wrapText="1"/>
    </xf>
    <xf numFmtId="164" fontId="3" fillId="0" borderId="1" xfId="1" applyNumberFormat="1" applyFont="1" applyBorder="1" applyAlignment="1">
      <alignment horizontal="left" vertical="center" wrapText="1"/>
    </xf>
    <xf numFmtId="164" fontId="3" fillId="0" borderId="1" xfId="1" applyNumberFormat="1" applyFont="1" applyBorder="1" applyAlignment="1">
      <alignment horizontal="center" vertical="center" wrapText="1"/>
    </xf>
    <xf numFmtId="164" fontId="3" fillId="0" borderId="0" xfId="1" applyNumberFormat="1" applyFont="1" applyAlignment="1">
      <alignment horizontal="right" vertical="center" wrapText="1"/>
    </xf>
    <xf numFmtId="164" fontId="3" fillId="0" borderId="2" xfId="1" applyNumberFormat="1" applyFont="1" applyBorder="1" applyAlignment="1">
      <alignment horizontal="left" vertical="center" wrapText="1"/>
    </xf>
    <xf numFmtId="164" fontId="3" fillId="0" borderId="3" xfId="1" applyNumberFormat="1" applyFont="1" applyBorder="1" applyAlignment="1">
      <alignment horizontal="left" vertical="center" wrapText="1"/>
    </xf>
    <xf numFmtId="165" fontId="3" fillId="0" borderId="0" xfId="1" applyNumberFormat="1" applyFont="1" applyAlignment="1">
      <alignment horizontal="left" vertical="center" wrapText="1"/>
    </xf>
    <xf numFmtId="165" fontId="3" fillId="0" borderId="1" xfId="1" applyNumberFormat="1" applyFont="1" applyBorder="1" applyAlignment="1">
      <alignment horizontal="left" vertical="center" wrapText="1"/>
    </xf>
    <xf numFmtId="165" fontId="3" fillId="0" borderId="0" xfId="1" applyNumberFormat="1" applyFont="1" applyAlignment="1">
      <alignment horizontal="right" vertical="center" wrapText="1"/>
    </xf>
    <xf numFmtId="165" fontId="3" fillId="0" borderId="2" xfId="1" applyNumberFormat="1" applyFont="1" applyBorder="1" applyAlignment="1">
      <alignment horizontal="left" vertical="center" wrapText="1"/>
    </xf>
    <xf numFmtId="165" fontId="3" fillId="0" borderId="3" xfId="1" applyNumberFormat="1" applyFont="1" applyBorder="1" applyAlignment="1">
      <alignment horizontal="left" vertical="center" wrapText="1"/>
    </xf>
    <xf numFmtId="10" fontId="3" fillId="0" borderId="0" xfId="3" applyNumberFormat="1" applyFont="1" applyAlignment="1">
      <alignment horizontal="left" vertical="center" wrapText="1"/>
    </xf>
    <xf numFmtId="0" fontId="3" fillId="0" borderId="0" xfId="0" applyFont="1" applyAlignment="1">
      <alignment horizontal="left" vertical="center"/>
    </xf>
    <xf numFmtId="165" fontId="3" fillId="0" borderId="0" xfId="1" applyNumberFormat="1" applyFont="1" applyBorder="1"/>
    <xf numFmtId="0" fontId="3" fillId="0" borderId="2" xfId="0" applyFont="1" applyBorder="1" applyAlignment="1">
      <alignment horizontal="center"/>
    </xf>
    <xf numFmtId="10" fontId="3" fillId="0" borderId="0" xfId="0" applyNumberFormat="1" applyFont="1" applyAlignment="1">
      <alignment horizontal="left" vertical="center" wrapText="1"/>
    </xf>
    <xf numFmtId="165" fontId="3" fillId="0" borderId="0" xfId="1" applyNumberFormat="1" applyFont="1" applyFill="1"/>
    <xf numFmtId="165" fontId="3" fillId="0" borderId="1" xfId="1" applyNumberFormat="1" applyFont="1" applyFill="1" applyBorder="1" applyAlignment="1">
      <alignment horizontal="center"/>
    </xf>
    <xf numFmtId="165" fontId="3" fillId="0" borderId="1" xfId="1" applyNumberFormat="1" applyFont="1" applyFill="1" applyBorder="1" applyAlignment="1">
      <alignment horizontal="center" vertical="center" wrapText="1"/>
    </xf>
    <xf numFmtId="165" fontId="3" fillId="0" borderId="2" xfId="1" applyNumberFormat="1" applyFont="1" applyFill="1" applyBorder="1"/>
    <xf numFmtId="165" fontId="3" fillId="0" borderId="0" xfId="1" applyNumberFormat="1" applyFont="1" applyFill="1" applyBorder="1"/>
    <xf numFmtId="165" fontId="3" fillId="0" borderId="1" xfId="1" applyNumberFormat="1" applyFont="1" applyFill="1" applyBorder="1"/>
    <xf numFmtId="165" fontId="3" fillId="0" borderId="3" xfId="1" applyNumberFormat="1" applyFont="1" applyFill="1" applyBorder="1"/>
    <xf numFmtId="0" fontId="3" fillId="2" borderId="0" xfId="0" applyFont="1" applyFill="1" applyAlignment="1">
      <alignment horizontal="left" vertical="center" wrapText="1"/>
    </xf>
    <xf numFmtId="165" fontId="3" fillId="2" borderId="0" xfId="1" applyNumberFormat="1" applyFont="1" applyFill="1" applyAlignment="1">
      <alignment horizontal="left" vertical="center" wrapText="1"/>
    </xf>
    <xf numFmtId="10" fontId="3" fillId="2" borderId="0" xfId="3" applyNumberFormat="1" applyFont="1" applyFill="1" applyAlignment="1">
      <alignment horizontal="center" vertical="center" wrapText="1"/>
    </xf>
    <xf numFmtId="164" fontId="3" fillId="2" borderId="0" xfId="1" applyNumberFormat="1" applyFont="1" applyFill="1" applyAlignment="1">
      <alignment horizontal="left" vertical="center" wrapText="1"/>
    </xf>
    <xf numFmtId="43" fontId="3" fillId="2" borderId="0" xfId="1" applyFont="1" applyFill="1" applyAlignment="1">
      <alignment horizontal="left" vertical="center" wrapText="1"/>
    </xf>
    <xf numFmtId="10" fontId="3" fillId="2" borderId="0" xfId="0" applyNumberFormat="1" applyFont="1" applyFill="1" applyAlignment="1">
      <alignment horizontal="right" vertical="center" wrapText="1"/>
    </xf>
    <xf numFmtId="165" fontId="3" fillId="2" borderId="0" xfId="1" applyNumberFormat="1" applyFont="1" applyFill="1"/>
    <xf numFmtId="0" fontId="3" fillId="2" borderId="0" xfId="0" applyFont="1" applyFill="1"/>
    <xf numFmtId="0" fontId="7" fillId="0" borderId="0" xfId="0" applyFont="1"/>
    <xf numFmtId="0" fontId="8" fillId="0" borderId="0" xfId="0" applyFont="1"/>
    <xf numFmtId="43" fontId="3" fillId="2" borderId="0" xfId="3" applyNumberFormat="1" applyFont="1" applyFill="1" applyAlignment="1">
      <alignment horizontal="center" vertical="center" wrapText="1"/>
    </xf>
    <xf numFmtId="0" fontId="3" fillId="0" borderId="0" xfId="1" applyNumberFormat="1" applyFont="1" applyAlignment="1">
      <alignment vertical="center"/>
    </xf>
    <xf numFmtId="0" fontId="3" fillId="0" borderId="0" xfId="3" applyNumberFormat="1" applyFont="1" applyAlignment="1">
      <alignment vertical="center"/>
    </xf>
    <xf numFmtId="0" fontId="8" fillId="0" borderId="0" xfId="1" quotePrefix="1" applyNumberFormat="1" applyFont="1" applyAlignment="1">
      <alignment vertical="center"/>
    </xf>
    <xf numFmtId="0" fontId="8" fillId="0" borderId="2" xfId="0" applyFont="1" applyBorder="1"/>
    <xf numFmtId="0" fontId="8" fillId="0" borderId="3" xfId="0" applyFont="1" applyBorder="1"/>
    <xf numFmtId="0" fontId="13" fillId="0" borderId="0" xfId="0" applyFont="1" applyAlignment="1">
      <alignment horizontal="left" vertical="center" wrapText="1"/>
    </xf>
    <xf numFmtId="0" fontId="15" fillId="0" borderId="0" xfId="0" applyFont="1" applyAlignment="1">
      <alignment horizontal="left" vertical="center"/>
    </xf>
    <xf numFmtId="0" fontId="11" fillId="0" borderId="0" xfId="1" applyNumberFormat="1" applyFont="1" applyAlignment="1">
      <alignment horizontal="center" wrapText="1"/>
    </xf>
    <xf numFmtId="0" fontId="12" fillId="0" borderId="0" xfId="1" applyNumberFormat="1" applyFont="1" applyAlignment="1">
      <alignment horizontal="center" wrapText="1"/>
    </xf>
    <xf numFmtId="0" fontId="1" fillId="0" borderId="0" xfId="0" applyFont="1"/>
    <xf numFmtId="0" fontId="17" fillId="0" borderId="4" xfId="0" applyFont="1" applyBorder="1" applyAlignment="1">
      <alignment horizontal="left" vertical="center"/>
    </xf>
    <xf numFmtId="0" fontId="18" fillId="0" borderId="1" xfId="0" applyFont="1" applyBorder="1" applyAlignment="1">
      <alignment horizontal="left" vertical="center"/>
    </xf>
    <xf numFmtId="0" fontId="17" fillId="0" borderId="0" xfId="0" applyFont="1" applyAlignment="1">
      <alignment horizontal="left"/>
    </xf>
    <xf numFmtId="0" fontId="18" fillId="0" borderId="0" xfId="0" applyFont="1"/>
    <xf numFmtId="0" fontId="17" fillId="0" borderId="0" xfId="0" applyFont="1"/>
    <xf numFmtId="0" fontId="6" fillId="0" borderId="0" xfId="0" applyFont="1" applyAlignment="1">
      <alignment horizontal="center" vertical="center" wrapText="1"/>
    </xf>
    <xf numFmtId="0" fontId="6" fillId="0" borderId="0" xfId="0" applyFont="1"/>
    <xf numFmtId="165" fontId="3" fillId="0" borderId="0" xfId="1" applyNumberFormat="1" applyFont="1" applyFill="1" applyAlignment="1">
      <alignment horizontal="left" vertical="center" wrapText="1"/>
    </xf>
    <xf numFmtId="10" fontId="3" fillId="0" borderId="0" xfId="3" applyNumberFormat="1" applyFont="1" applyFill="1" applyAlignment="1">
      <alignment horizontal="center" vertical="center" wrapText="1"/>
    </xf>
    <xf numFmtId="164" fontId="3" fillId="0" borderId="0" xfId="1" applyNumberFormat="1" applyFont="1" applyFill="1" applyAlignment="1">
      <alignment horizontal="left" vertical="center" wrapText="1"/>
    </xf>
    <xf numFmtId="0" fontId="19" fillId="0" borderId="0" xfId="4"/>
    <xf numFmtId="0" fontId="19" fillId="0" borderId="0" xfId="4" applyFill="1" applyBorder="1"/>
    <xf numFmtId="0" fontId="20" fillId="0" borderId="0" xfId="0" applyFont="1"/>
    <xf numFmtId="0" fontId="20" fillId="0" borderId="0" xfId="0" applyFont="1" applyAlignment="1">
      <alignment horizontal="left" wrapText="1"/>
    </xf>
    <xf numFmtId="0" fontId="20" fillId="0" borderId="0" xfId="0" applyFont="1" applyAlignment="1">
      <alignment horizontal="left"/>
    </xf>
    <xf numFmtId="0" fontId="20" fillId="4" borderId="0" xfId="0" applyFont="1" applyFill="1"/>
    <xf numFmtId="0" fontId="20" fillId="0" borderId="0" xfId="0" applyFont="1" applyAlignment="1">
      <alignment horizontal="center"/>
    </xf>
    <xf numFmtId="0" fontId="23" fillId="0" borderId="0" xfId="0" applyFont="1"/>
    <xf numFmtId="0" fontId="20" fillId="2" borderId="2" xfId="0" applyFont="1" applyFill="1" applyBorder="1" applyAlignment="1">
      <alignment horizontal="center"/>
    </xf>
    <xf numFmtId="0" fontId="20" fillId="0" borderId="4" xfId="0" applyFont="1" applyBorder="1"/>
    <xf numFmtId="0" fontId="20" fillId="0" borderId="0" xfId="0" applyFont="1" applyAlignment="1">
      <alignment horizontal="right"/>
    </xf>
    <xf numFmtId="0" fontId="5" fillId="2" borderId="1" xfId="0" applyFont="1" applyFill="1" applyBorder="1" applyAlignment="1">
      <alignment horizontal="center"/>
    </xf>
    <xf numFmtId="0" fontId="20" fillId="0" borderId="0" xfId="0" applyFont="1" applyAlignment="1">
      <alignment horizontal="left" indent="1"/>
    </xf>
    <xf numFmtId="0" fontId="20" fillId="2" borderId="1" xfId="0" applyFont="1" applyFill="1" applyBorder="1" applyAlignment="1">
      <alignment horizontal="left"/>
    </xf>
    <xf numFmtId="0" fontId="5" fillId="0" borderId="0" xfId="0" applyFont="1"/>
    <xf numFmtId="0" fontId="24" fillId="0" borderId="0" xfId="0" applyFont="1"/>
    <xf numFmtId="0" fontId="5" fillId="3" borderId="0" xfId="0" applyFont="1" applyFill="1" applyAlignment="1">
      <alignment horizontal="left" vertical="center" wrapText="1"/>
    </xf>
    <xf numFmtId="0" fontId="20" fillId="3" borderId="0" xfId="0" applyFont="1" applyFill="1" applyAlignment="1">
      <alignment horizontal="left" vertical="center" wrapText="1"/>
    </xf>
    <xf numFmtId="0" fontId="20" fillId="0" borderId="0" xfId="0" applyFont="1" applyAlignment="1">
      <alignment wrapText="1"/>
    </xf>
    <xf numFmtId="165" fontId="3" fillId="0" borderId="0" xfId="0" applyNumberFormat="1" applyFont="1"/>
    <xf numFmtId="43" fontId="3" fillId="0" borderId="0" xfId="0" applyNumberFormat="1" applyFont="1"/>
    <xf numFmtId="0" fontId="20" fillId="0" borderId="2" xfId="0" applyFont="1" applyBorder="1" applyAlignment="1">
      <alignment horizontal="left"/>
    </xf>
    <xf numFmtId="0" fontId="20" fillId="0" borderId="2" xfId="0" applyFont="1" applyBorder="1" applyAlignment="1">
      <alignment horizontal="left" indent="1"/>
    </xf>
    <xf numFmtId="0" fontId="5" fillId="2" borderId="2" xfId="0" applyFont="1" applyFill="1" applyBorder="1" applyAlignment="1">
      <alignment horizontal="left"/>
    </xf>
    <xf numFmtId="42" fontId="20" fillId="2" borderId="1" xfId="2" applyNumberFormat="1" applyFont="1" applyFill="1" applyBorder="1" applyAlignment="1">
      <alignment horizontal="left"/>
    </xf>
    <xf numFmtId="168" fontId="20" fillId="2" borderId="2" xfId="0" applyNumberFormat="1" applyFont="1" applyFill="1" applyBorder="1" applyAlignment="1">
      <alignment horizontal="left"/>
    </xf>
    <xf numFmtId="42" fontId="20" fillId="0" borderId="1" xfId="2" applyNumberFormat="1" applyFont="1" applyBorder="1" applyAlignment="1">
      <alignment horizontal="left"/>
    </xf>
    <xf numFmtId="42" fontId="20" fillId="0" borderId="2" xfId="2" applyNumberFormat="1" applyFont="1" applyBorder="1" applyAlignment="1"/>
    <xf numFmtId="0" fontId="5" fillId="0" borderId="2" xfId="0" applyFont="1" applyBorder="1" applyAlignment="1">
      <alignment horizontal="left"/>
    </xf>
    <xf numFmtId="0" fontId="20" fillId="2" borderId="2" xfId="0" applyFont="1" applyFill="1" applyBorder="1" applyAlignment="1">
      <alignment horizontal="left"/>
    </xf>
    <xf numFmtId="0" fontId="20" fillId="2" borderId="1" xfId="0" applyFont="1" applyFill="1" applyBorder="1" applyAlignment="1">
      <alignment horizontal="left"/>
    </xf>
    <xf numFmtId="0" fontId="20" fillId="0" borderId="1" xfId="0" applyFont="1" applyBorder="1" applyAlignment="1">
      <alignment horizontal="left"/>
    </xf>
    <xf numFmtId="42" fontId="20" fillId="2" borderId="1" xfId="2" applyNumberFormat="1" applyFont="1" applyFill="1" applyBorder="1" applyAlignment="1">
      <alignment horizontal="center"/>
    </xf>
    <xf numFmtId="10" fontId="20" fillId="2" borderId="1" xfId="2" applyNumberFormat="1" applyFont="1" applyFill="1" applyBorder="1" applyAlignment="1">
      <alignment horizontal="center"/>
    </xf>
    <xf numFmtId="49" fontId="20" fillId="0" borderId="1" xfId="0" applyNumberFormat="1" applyFont="1" applyBorder="1" applyAlignment="1">
      <alignment horizontal="center"/>
    </xf>
    <xf numFmtId="42" fontId="20" fillId="2" borderId="2" xfId="2" applyNumberFormat="1" applyFont="1" applyFill="1" applyBorder="1" applyAlignment="1">
      <alignment horizontal="left"/>
    </xf>
    <xf numFmtId="0" fontId="5" fillId="0" borderId="0" xfId="0" applyFont="1" applyAlignment="1">
      <alignment horizontal="center"/>
    </xf>
    <xf numFmtId="0" fontId="5" fillId="3" borderId="0" xfId="0" applyFont="1" applyFill="1" applyAlignment="1">
      <alignment horizontal="left" vertical="center" wrapText="1"/>
    </xf>
    <xf numFmtId="0" fontId="20" fillId="3" borderId="0" xfId="0" applyFont="1" applyFill="1" applyAlignment="1">
      <alignment horizontal="left" vertical="center" wrapText="1"/>
    </xf>
    <xf numFmtId="0" fontId="20" fillId="3" borderId="0" xfId="0" applyFont="1" applyFill="1" applyAlignment="1">
      <alignment horizontal="left" wrapText="1"/>
    </xf>
    <xf numFmtId="0" fontId="20" fillId="2" borderId="2" xfId="0" applyFont="1" applyFill="1" applyBorder="1" applyAlignment="1" applyProtection="1">
      <alignment horizontal="left"/>
      <protection locked="0"/>
    </xf>
    <xf numFmtId="0" fontId="21" fillId="3" borderId="0" xfId="0" applyFont="1" applyFill="1" applyAlignment="1">
      <alignment horizontal="center" vertical="center" wrapText="1"/>
    </xf>
    <xf numFmtId="0" fontId="22" fillId="0" borderId="0" xfId="0" applyFont="1" applyAlignment="1">
      <alignment horizontal="center" vertical="center" wrapText="1"/>
    </xf>
    <xf numFmtId="166" fontId="20" fillId="2" borderId="2" xfId="0" applyNumberFormat="1" applyFont="1" applyFill="1" applyBorder="1" applyAlignment="1">
      <alignment horizontal="left"/>
    </xf>
    <xf numFmtId="14" fontId="20" fillId="0" borderId="1" xfId="0" applyNumberFormat="1" applyFont="1" applyBorder="1" applyAlignment="1">
      <alignment horizontal="left"/>
    </xf>
    <xf numFmtId="0" fontId="5" fillId="0" borderId="0" xfId="0" applyFont="1" applyAlignment="1">
      <alignment horizontal="left" wrapText="1"/>
    </xf>
    <xf numFmtId="0" fontId="5" fillId="0" borderId="0" xfId="0" applyFont="1" applyAlignment="1">
      <alignment wrapText="1"/>
    </xf>
    <xf numFmtId="0" fontId="20" fillId="0" borderId="0" xfId="0" applyFont="1" applyAlignment="1">
      <alignment wrapText="1"/>
    </xf>
    <xf numFmtId="0" fontId="20" fillId="0" borderId="0" xfId="0" applyFont="1" applyAlignment="1">
      <alignment horizontal="left" wrapText="1"/>
    </xf>
    <xf numFmtId="167" fontId="20" fillId="0" borderId="1" xfId="0" applyNumberFormat="1" applyFont="1" applyBorder="1" applyAlignment="1">
      <alignment horizontal="left"/>
    </xf>
    <xf numFmtId="10" fontId="4" fillId="0" borderId="4" xfId="0" applyNumberFormat="1" applyFont="1" applyBorder="1" applyAlignment="1">
      <alignment horizontal="left" vertical="center" wrapText="1"/>
    </xf>
    <xf numFmtId="0" fontId="5" fillId="0" borderId="1" xfId="0" applyFont="1" applyBorder="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mailto:jody.levesque@wne.edu" TargetMode="External"/><Relationship Id="rId7" Type="http://schemas.openxmlformats.org/officeDocument/2006/relationships/hyperlink" Target="mailto:patricia.riley@wne.edu" TargetMode="External"/><Relationship Id="rId2" Type="http://schemas.openxmlformats.org/officeDocument/2006/relationships/hyperlink" Target="mailto:david.clini@wne.edu" TargetMode="External"/><Relationship Id="rId1" Type="http://schemas.openxmlformats.org/officeDocument/2006/relationships/hyperlink" Target="mailto:michele.schaft@wne.edu" TargetMode="External"/><Relationship Id="rId6" Type="http://schemas.openxmlformats.org/officeDocument/2006/relationships/hyperlink" Target="mailto:jonathan.edwards@wne.edu" TargetMode="External"/><Relationship Id="rId5" Type="http://schemas.openxmlformats.org/officeDocument/2006/relationships/hyperlink" Target="mailto:lisa.remillard@wne.edu" TargetMode="External"/><Relationship Id="rId4" Type="http://schemas.openxmlformats.org/officeDocument/2006/relationships/hyperlink" Target="mailto:dalemarie.dahlke@law.wne.edu"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pageSetUpPr fitToPage="1"/>
  </sheetPr>
  <dimension ref="A1:N71"/>
  <sheetViews>
    <sheetView tabSelected="1" workbookViewId="0">
      <selection activeCell="B7" sqref="B7:E11"/>
    </sheetView>
  </sheetViews>
  <sheetFormatPr defaultColWidth="9.33203125" defaultRowHeight="15.6" x14ac:dyDescent="0.3"/>
  <cols>
    <col min="1" max="1" width="66.77734375" style="77" bestFit="1" customWidth="1"/>
    <col min="2" max="2" width="7.109375" style="77" customWidth="1"/>
    <col min="3" max="3" width="18" style="77" customWidth="1"/>
    <col min="4" max="4" width="14.77734375" style="77" customWidth="1"/>
    <col min="5" max="5" width="59.6640625" style="77" customWidth="1"/>
    <col min="6" max="6" width="12.109375" style="77" customWidth="1"/>
    <col min="7" max="7" width="4" style="77" customWidth="1"/>
    <col min="8" max="8" width="10.44140625" style="77" hidden="1" customWidth="1"/>
    <col min="9" max="9" width="4.44140625" style="77" hidden="1" customWidth="1"/>
    <col min="10" max="10" width="9.33203125" style="77" hidden="1" customWidth="1"/>
    <col min="11" max="11" width="10.33203125" style="77" customWidth="1"/>
    <col min="12" max="12" width="7.33203125" style="77" customWidth="1"/>
    <col min="13" max="13" width="16.33203125" style="77" customWidth="1"/>
    <col min="14" max="16384" width="9.33203125" style="77"/>
  </cols>
  <sheetData>
    <row r="1" spans="1:14" x14ac:dyDescent="0.3">
      <c r="A1" s="111" t="s">
        <v>56</v>
      </c>
      <c r="B1" s="111"/>
      <c r="C1" s="111"/>
      <c r="D1" s="111"/>
      <c r="E1" s="111"/>
    </row>
    <row r="2" spans="1:14" ht="75" customHeight="1" x14ac:dyDescent="0.3">
      <c r="A2" s="112" t="s">
        <v>147</v>
      </c>
      <c r="B2" s="113"/>
      <c r="C2" s="113"/>
      <c r="D2" s="113"/>
      <c r="E2" s="113"/>
    </row>
    <row r="3" spans="1:14" ht="9.9" customHeight="1" x14ac:dyDescent="0.3">
      <c r="A3" s="91"/>
      <c r="B3" s="92"/>
      <c r="C3" s="92"/>
      <c r="D3" s="92"/>
      <c r="E3" s="92"/>
    </row>
    <row r="4" spans="1:14" ht="63.75" customHeight="1" x14ac:dyDescent="0.3">
      <c r="A4" s="114" t="s">
        <v>183</v>
      </c>
      <c r="B4" s="114"/>
      <c r="C4" s="114"/>
      <c r="D4" s="114"/>
      <c r="E4" s="114"/>
      <c r="F4" s="78"/>
      <c r="G4" s="78"/>
      <c r="H4" s="78"/>
      <c r="I4" s="78"/>
      <c r="J4" s="78"/>
      <c r="K4" s="78"/>
      <c r="L4" s="78"/>
      <c r="M4" s="78"/>
      <c r="N4" s="79"/>
    </row>
    <row r="5" spans="1:14" x14ac:dyDescent="0.3">
      <c r="A5" s="116" t="s">
        <v>120</v>
      </c>
      <c r="B5" s="117"/>
      <c r="C5" s="117"/>
      <c r="D5" s="117"/>
      <c r="E5" s="117"/>
    </row>
    <row r="6" spans="1:14" ht="3.75" customHeight="1" x14ac:dyDescent="0.3">
      <c r="A6" s="80"/>
      <c r="B6" s="80"/>
      <c r="C6" s="80"/>
      <c r="D6" s="80"/>
      <c r="E6" s="80"/>
      <c r="F6" s="78"/>
      <c r="G6" s="78"/>
      <c r="H6" s="78"/>
      <c r="I6" s="78"/>
      <c r="J6" s="78"/>
      <c r="K6" s="78"/>
      <c r="L6" s="78"/>
      <c r="M6" s="78"/>
      <c r="N6" s="79"/>
    </row>
    <row r="7" spans="1:14" ht="15" customHeight="1" x14ac:dyDescent="0.3">
      <c r="A7" s="77" t="s">
        <v>170</v>
      </c>
      <c r="B7" s="105"/>
      <c r="C7" s="105"/>
      <c r="D7" s="105"/>
      <c r="E7" s="105"/>
    </row>
    <row r="8" spans="1:14" ht="15" customHeight="1" x14ac:dyDescent="0.3">
      <c r="A8" s="77" t="s">
        <v>76</v>
      </c>
      <c r="B8" s="115"/>
      <c r="C8" s="115"/>
      <c r="D8" s="115"/>
      <c r="E8" s="115"/>
    </row>
    <row r="9" spans="1:14" ht="15" customHeight="1" x14ac:dyDescent="0.3">
      <c r="A9" s="77" t="s">
        <v>77</v>
      </c>
      <c r="B9" s="115"/>
      <c r="C9" s="115"/>
      <c r="D9" s="115"/>
      <c r="E9" s="115"/>
    </row>
    <row r="10" spans="1:14" ht="15" customHeight="1" x14ac:dyDescent="0.3">
      <c r="A10" s="77" t="s">
        <v>159</v>
      </c>
      <c r="B10" s="115"/>
      <c r="C10" s="115"/>
      <c r="D10" s="115"/>
      <c r="E10" s="115"/>
    </row>
    <row r="11" spans="1:14" ht="15" customHeight="1" x14ac:dyDescent="0.3">
      <c r="A11" s="77" t="s">
        <v>152</v>
      </c>
      <c r="B11" s="115"/>
      <c r="C11" s="115"/>
      <c r="D11" s="115"/>
      <c r="E11" s="115"/>
    </row>
    <row r="12" spans="1:14" ht="3.75" customHeight="1" x14ac:dyDescent="0.3">
      <c r="A12" s="80"/>
      <c r="B12" s="80"/>
      <c r="C12" s="80"/>
      <c r="D12" s="80"/>
      <c r="E12" s="80"/>
    </row>
    <row r="13" spans="1:14" ht="15" customHeight="1" x14ac:dyDescent="0.3">
      <c r="A13" s="77" t="s">
        <v>33</v>
      </c>
      <c r="B13" s="106"/>
      <c r="C13" s="106"/>
      <c r="D13" s="106"/>
      <c r="E13" s="106"/>
      <c r="G13" s="81"/>
      <c r="H13" s="81"/>
      <c r="I13" s="81"/>
      <c r="J13" s="81"/>
      <c r="K13" s="81"/>
      <c r="M13" s="82"/>
    </row>
    <row r="14" spans="1:14" ht="15" customHeight="1" x14ac:dyDescent="0.3">
      <c r="A14" s="77" t="s">
        <v>34</v>
      </c>
      <c r="B14" s="104"/>
      <c r="C14" s="104"/>
      <c r="D14" s="104"/>
      <c r="E14" s="104"/>
    </row>
    <row r="15" spans="1:14" ht="15" customHeight="1" x14ac:dyDescent="0.3">
      <c r="A15" s="77" t="s">
        <v>35</v>
      </c>
      <c r="B15" s="118"/>
      <c r="C15" s="118"/>
      <c r="D15" s="118"/>
      <c r="E15" s="118"/>
    </row>
    <row r="16" spans="1:14" ht="15" customHeight="1" x14ac:dyDescent="0.3">
      <c r="A16" s="77" t="s">
        <v>121</v>
      </c>
      <c r="B16" s="98"/>
      <c r="C16" s="98"/>
      <c r="D16" s="98"/>
      <c r="E16" s="98"/>
    </row>
    <row r="17" spans="1:13" ht="15" customHeight="1" x14ac:dyDescent="0.3">
      <c r="A17" s="79" t="s">
        <v>113</v>
      </c>
      <c r="B17" s="103"/>
      <c r="C17" s="103"/>
      <c r="D17" s="103"/>
      <c r="E17" s="103"/>
    </row>
    <row r="18" spans="1:13" ht="15" customHeight="1" x14ac:dyDescent="0.3">
      <c r="A18" s="79" t="s">
        <v>71</v>
      </c>
      <c r="B18" s="83"/>
      <c r="C18" s="97" t="s">
        <v>72</v>
      </c>
      <c r="D18" s="97"/>
      <c r="E18" s="83"/>
    </row>
    <row r="19" spans="1:13" ht="15" customHeight="1" x14ac:dyDescent="0.3">
      <c r="A19" s="79" t="s">
        <v>36</v>
      </c>
      <c r="B19" s="104"/>
      <c r="C19" s="104"/>
      <c r="D19" s="104"/>
      <c r="E19" s="104"/>
    </row>
    <row r="20" spans="1:13" ht="15" customHeight="1" x14ac:dyDescent="0.3">
      <c r="A20" s="79" t="s">
        <v>37</v>
      </c>
      <c r="B20" s="96"/>
      <c r="C20" s="96"/>
      <c r="D20" s="96"/>
      <c r="E20" s="96"/>
    </row>
    <row r="21" spans="1:13" ht="15" customHeight="1" x14ac:dyDescent="0.3">
      <c r="A21" s="79" t="s">
        <v>100</v>
      </c>
      <c r="B21" s="96"/>
      <c r="C21" s="96"/>
      <c r="D21" s="96"/>
      <c r="E21" s="96"/>
    </row>
    <row r="22" spans="1:13" ht="15" customHeight="1" x14ac:dyDescent="0.3">
      <c r="A22" s="79" t="s">
        <v>38</v>
      </c>
      <c r="B22" s="100"/>
      <c r="C22" s="100"/>
      <c r="D22" s="100"/>
      <c r="E22" s="84"/>
    </row>
    <row r="23" spans="1:13" ht="15" customHeight="1" x14ac:dyDescent="0.3">
      <c r="A23" s="85" t="s">
        <v>39</v>
      </c>
      <c r="B23" s="77" t="s">
        <v>40</v>
      </c>
      <c r="D23" s="83"/>
    </row>
    <row r="24" spans="1:13" ht="15" customHeight="1" x14ac:dyDescent="0.3">
      <c r="A24" s="79"/>
      <c r="B24" s="77" t="s">
        <v>41</v>
      </c>
      <c r="C24" s="79"/>
      <c r="D24" s="83"/>
      <c r="E24" s="79"/>
      <c r="F24" s="79"/>
      <c r="G24" s="79"/>
      <c r="H24" s="79"/>
      <c r="I24" s="79"/>
      <c r="J24" s="79"/>
      <c r="K24" s="79"/>
      <c r="L24" s="79"/>
      <c r="M24" s="79"/>
    </row>
    <row r="25" spans="1:13" ht="15" customHeight="1" x14ac:dyDescent="0.3">
      <c r="A25" s="79" t="s">
        <v>111</v>
      </c>
      <c r="B25" s="101"/>
      <c r="C25" s="101"/>
      <c r="D25" s="84"/>
    </row>
    <row r="26" spans="1:13" ht="15" customHeight="1" x14ac:dyDescent="0.3">
      <c r="A26" s="79" t="s">
        <v>109</v>
      </c>
      <c r="B26" s="102">
        <f>ROUND(+summary!C42,0)</f>
        <v>0</v>
      </c>
      <c r="C26" s="102"/>
      <c r="D26" s="87" t="s">
        <v>116</v>
      </c>
      <c r="E26" s="79"/>
      <c r="F26" s="79"/>
      <c r="G26" s="79"/>
      <c r="H26" s="79"/>
      <c r="I26" s="79"/>
      <c r="J26" s="79"/>
      <c r="K26" s="79"/>
      <c r="L26" s="79"/>
      <c r="M26" s="79"/>
    </row>
    <row r="27" spans="1:13" ht="15" customHeight="1" x14ac:dyDescent="0.3">
      <c r="A27" s="79" t="s">
        <v>167</v>
      </c>
      <c r="B27" s="110"/>
      <c r="C27" s="110"/>
      <c r="D27" s="87" t="s">
        <v>115</v>
      </c>
    </row>
    <row r="28" spans="1:13" ht="15" customHeight="1" x14ac:dyDescent="0.3">
      <c r="A28" s="77" t="s">
        <v>110</v>
      </c>
      <c r="B28" s="99"/>
      <c r="C28" s="99"/>
      <c r="D28" s="87" t="s">
        <v>118</v>
      </c>
      <c r="E28" s="81"/>
      <c r="F28" s="79"/>
      <c r="G28" s="79"/>
    </row>
    <row r="29" spans="1:13" ht="15" customHeight="1" x14ac:dyDescent="0.3">
      <c r="A29" s="85" t="s">
        <v>150</v>
      </c>
      <c r="B29" s="107"/>
      <c r="C29" s="107"/>
    </row>
    <row r="30" spans="1:13" ht="15" customHeight="1" x14ac:dyDescent="0.3">
      <c r="A30" s="85" t="s">
        <v>112</v>
      </c>
      <c r="B30" s="108"/>
      <c r="C30" s="108"/>
    </row>
    <row r="31" spans="1:13" ht="15" customHeight="1" x14ac:dyDescent="0.3">
      <c r="A31" s="77" t="s">
        <v>160</v>
      </c>
      <c r="B31" s="109"/>
      <c r="C31" s="109"/>
      <c r="D31" s="109"/>
      <c r="E31" s="87" t="s">
        <v>161</v>
      </c>
    </row>
    <row r="32" spans="1:13" ht="15" customHeight="1" x14ac:dyDescent="0.3">
      <c r="B32" s="77" t="s">
        <v>117</v>
      </c>
    </row>
    <row r="33" spans="1:5" ht="15" customHeight="1" x14ac:dyDescent="0.3">
      <c r="A33" s="77" t="s">
        <v>179</v>
      </c>
    </row>
    <row r="34" spans="1:5" ht="15" customHeight="1" x14ac:dyDescent="0.3">
      <c r="A34" s="93" t="s">
        <v>180</v>
      </c>
      <c r="B34" s="83"/>
      <c r="C34" s="77" t="s">
        <v>177</v>
      </c>
    </row>
    <row r="35" spans="1:5" ht="15" customHeight="1" x14ac:dyDescent="0.3">
      <c r="A35" s="77" t="s">
        <v>176</v>
      </c>
      <c r="B35" s="83"/>
      <c r="C35" s="77" t="s">
        <v>178</v>
      </c>
    </row>
    <row r="36" spans="1:5" ht="15" customHeight="1" x14ac:dyDescent="0.3">
      <c r="A36" s="77" t="s">
        <v>108</v>
      </c>
    </row>
    <row r="37" spans="1:5" ht="15" customHeight="1" x14ac:dyDescent="0.3">
      <c r="A37" s="85" t="s">
        <v>143</v>
      </c>
      <c r="B37" s="86"/>
      <c r="C37" s="87" t="s">
        <v>157</v>
      </c>
      <c r="E37" s="88"/>
    </row>
    <row r="38" spans="1:5" ht="15" customHeight="1" x14ac:dyDescent="0.3">
      <c r="A38" s="77" t="s">
        <v>42</v>
      </c>
    </row>
    <row r="39" spans="1:5" ht="15" customHeight="1" x14ac:dyDescent="0.3">
      <c r="A39" s="85" t="s">
        <v>143</v>
      </c>
      <c r="B39" s="86"/>
      <c r="C39" s="87" t="s">
        <v>146</v>
      </c>
      <c r="D39" s="105"/>
      <c r="E39" s="106"/>
    </row>
    <row r="40" spans="1:5" ht="15" customHeight="1" x14ac:dyDescent="0.3">
      <c r="A40" s="77" t="s">
        <v>43</v>
      </c>
    </row>
    <row r="41" spans="1:5" ht="15" customHeight="1" x14ac:dyDescent="0.3">
      <c r="A41" s="85" t="s">
        <v>143</v>
      </c>
      <c r="B41" s="86"/>
      <c r="C41" s="87" t="s">
        <v>145</v>
      </c>
      <c r="E41" s="88"/>
    </row>
    <row r="42" spans="1:5" ht="15" customHeight="1" x14ac:dyDescent="0.3">
      <c r="A42" s="77" t="s">
        <v>44</v>
      </c>
      <c r="C42" s="87" t="s">
        <v>162</v>
      </c>
    </row>
    <row r="43" spans="1:5" ht="15" customHeight="1" x14ac:dyDescent="0.3">
      <c r="A43" s="85" t="s">
        <v>143</v>
      </c>
      <c r="B43" s="86"/>
    </row>
    <row r="44" spans="1:5" ht="15" customHeight="1" x14ac:dyDescent="0.3">
      <c r="A44" s="77" t="s">
        <v>45</v>
      </c>
    </row>
    <row r="45" spans="1:5" ht="15" customHeight="1" x14ac:dyDescent="0.3">
      <c r="A45" s="85" t="s">
        <v>143</v>
      </c>
      <c r="B45" s="86"/>
      <c r="C45" s="87" t="s">
        <v>151</v>
      </c>
    </row>
    <row r="46" spans="1:5" ht="15" customHeight="1" x14ac:dyDescent="0.3">
      <c r="A46" s="77" t="s">
        <v>122</v>
      </c>
      <c r="E46" s="75"/>
    </row>
    <row r="47" spans="1:5" ht="15" customHeight="1" x14ac:dyDescent="0.3">
      <c r="A47" s="85" t="s">
        <v>143</v>
      </c>
      <c r="B47" s="86"/>
      <c r="C47" s="87" t="s">
        <v>144</v>
      </c>
      <c r="E47" s="88"/>
    </row>
    <row r="48" spans="1:5" ht="4.5" customHeight="1" x14ac:dyDescent="0.3">
      <c r="A48" s="89"/>
    </row>
    <row r="49" spans="1:5" x14ac:dyDescent="0.3">
      <c r="A49" s="90" t="s">
        <v>46</v>
      </c>
    </row>
    <row r="50" spans="1:5" x14ac:dyDescent="0.3">
      <c r="A50" s="120" t="s">
        <v>148</v>
      </c>
      <c r="B50" s="123"/>
      <c r="C50" s="123"/>
      <c r="D50" s="123"/>
      <c r="E50" s="123"/>
    </row>
    <row r="51" spans="1:5" x14ac:dyDescent="0.3">
      <c r="A51" s="123"/>
      <c r="B51" s="123"/>
      <c r="C51" s="123"/>
      <c r="D51" s="123"/>
      <c r="E51" s="123"/>
    </row>
    <row r="52" spans="1:5" x14ac:dyDescent="0.3">
      <c r="A52" s="85" t="s">
        <v>67</v>
      </c>
      <c r="B52" s="106"/>
      <c r="C52" s="106"/>
      <c r="D52" s="106"/>
      <c r="E52" s="106"/>
    </row>
    <row r="53" spans="1:5" x14ac:dyDescent="0.3">
      <c r="A53" s="85" t="s">
        <v>66</v>
      </c>
      <c r="B53" s="124"/>
      <c r="C53" s="124"/>
      <c r="D53" s="124"/>
    </row>
    <row r="54" spans="1:5" ht="52.5" customHeight="1" x14ac:dyDescent="0.3">
      <c r="A54" s="121" t="s">
        <v>168</v>
      </c>
      <c r="B54" s="122"/>
      <c r="C54" s="122"/>
      <c r="D54" s="122"/>
      <c r="E54" s="122"/>
    </row>
    <row r="55" spans="1:5" x14ac:dyDescent="0.3">
      <c r="A55" s="85" t="s">
        <v>68</v>
      </c>
      <c r="B55" s="106"/>
      <c r="C55" s="106"/>
      <c r="D55" s="106"/>
      <c r="E55" s="106"/>
    </row>
    <row r="56" spans="1:5" x14ac:dyDescent="0.3">
      <c r="A56" s="85" t="s">
        <v>66</v>
      </c>
      <c r="B56" s="119"/>
      <c r="C56" s="119"/>
      <c r="D56" s="119"/>
    </row>
    <row r="57" spans="1:5" ht="35.1" customHeight="1" x14ac:dyDescent="0.3">
      <c r="A57" s="121" t="s">
        <v>158</v>
      </c>
      <c r="B57" s="122"/>
      <c r="C57" s="122"/>
      <c r="D57" s="122"/>
      <c r="E57" s="122"/>
    </row>
    <row r="58" spans="1:5" x14ac:dyDescent="0.3">
      <c r="A58" s="85" t="s">
        <v>69</v>
      </c>
      <c r="B58" s="106"/>
      <c r="C58" s="106"/>
      <c r="D58" s="106"/>
      <c r="E58" s="106"/>
    </row>
    <row r="59" spans="1:5" x14ac:dyDescent="0.3">
      <c r="A59" s="85" t="s">
        <v>66</v>
      </c>
      <c r="B59" s="119"/>
      <c r="C59" s="119"/>
      <c r="D59" s="119"/>
    </row>
    <row r="60" spans="1:5" ht="35.1" customHeight="1" x14ac:dyDescent="0.35">
      <c r="A60" s="120" t="s">
        <v>149</v>
      </c>
      <c r="B60" s="120"/>
      <c r="C60" s="120"/>
      <c r="D60" s="120"/>
      <c r="E60" s="120"/>
    </row>
    <row r="61" spans="1:5" x14ac:dyDescent="0.3">
      <c r="A61" s="85" t="s">
        <v>47</v>
      </c>
      <c r="B61" s="106"/>
      <c r="C61" s="106"/>
      <c r="D61" s="106"/>
      <c r="E61" s="106"/>
    </row>
    <row r="62" spans="1:5" x14ac:dyDescent="0.3">
      <c r="A62" s="85" t="s">
        <v>66</v>
      </c>
      <c r="B62" s="119"/>
      <c r="C62" s="119"/>
      <c r="D62" s="119"/>
    </row>
    <row r="63" spans="1:5" x14ac:dyDescent="0.3">
      <c r="A63" s="89" t="s">
        <v>75</v>
      </c>
    </row>
    <row r="64" spans="1:5" x14ac:dyDescent="0.3">
      <c r="A64" s="85" t="s">
        <v>47</v>
      </c>
      <c r="B64" s="106"/>
      <c r="C64" s="106"/>
      <c r="D64" s="106"/>
      <c r="E64" s="106"/>
    </row>
    <row r="65" spans="1:5" x14ac:dyDescent="0.3">
      <c r="A65" s="85" t="s">
        <v>66</v>
      </c>
      <c r="B65" s="119"/>
      <c r="C65" s="119"/>
      <c r="D65" s="119"/>
    </row>
    <row r="66" spans="1:5" x14ac:dyDescent="0.3">
      <c r="A66" s="89" t="s">
        <v>73</v>
      </c>
    </row>
    <row r="67" spans="1:5" x14ac:dyDescent="0.3">
      <c r="A67" s="85" t="s">
        <v>47</v>
      </c>
      <c r="B67" s="106"/>
      <c r="C67" s="106"/>
      <c r="D67" s="106"/>
      <c r="E67" s="106"/>
    </row>
    <row r="68" spans="1:5" x14ac:dyDescent="0.3">
      <c r="A68" s="85" t="s">
        <v>66</v>
      </c>
      <c r="B68" s="119"/>
      <c r="C68" s="119"/>
      <c r="D68" s="119"/>
    </row>
    <row r="69" spans="1:5" x14ac:dyDescent="0.3">
      <c r="A69" s="89" t="s">
        <v>74</v>
      </c>
    </row>
    <row r="70" spans="1:5" x14ac:dyDescent="0.3">
      <c r="A70" s="85" t="s">
        <v>47</v>
      </c>
      <c r="B70" s="106"/>
      <c r="C70" s="106"/>
      <c r="D70" s="106"/>
      <c r="E70" s="106"/>
    </row>
    <row r="71" spans="1:5" x14ac:dyDescent="0.3">
      <c r="A71" s="85" t="s">
        <v>66</v>
      </c>
      <c r="B71" s="119"/>
      <c r="C71" s="119"/>
      <c r="D71" s="119"/>
    </row>
  </sheetData>
  <mergeCells count="46">
    <mergeCell ref="B52:E52"/>
    <mergeCell ref="B58:E58"/>
    <mergeCell ref="B59:D59"/>
    <mergeCell ref="B53:D53"/>
    <mergeCell ref="A57:E57"/>
    <mergeCell ref="B14:E14"/>
    <mergeCell ref="B15:C15"/>
    <mergeCell ref="D15:E15"/>
    <mergeCell ref="B71:D71"/>
    <mergeCell ref="B61:E61"/>
    <mergeCell ref="B62:D62"/>
    <mergeCell ref="B67:E67"/>
    <mergeCell ref="B68:D68"/>
    <mergeCell ref="B64:E64"/>
    <mergeCell ref="B65:D65"/>
    <mergeCell ref="B70:E70"/>
    <mergeCell ref="A60:E60"/>
    <mergeCell ref="A54:E54"/>
    <mergeCell ref="B55:E55"/>
    <mergeCell ref="B56:D56"/>
    <mergeCell ref="A50:E51"/>
    <mergeCell ref="A1:E1"/>
    <mergeCell ref="A2:E2"/>
    <mergeCell ref="A4:E4"/>
    <mergeCell ref="B13:E13"/>
    <mergeCell ref="B7:E7"/>
    <mergeCell ref="B8:E8"/>
    <mergeCell ref="B9:E9"/>
    <mergeCell ref="B10:E10"/>
    <mergeCell ref="B11:E11"/>
    <mergeCell ref="A5:E5"/>
    <mergeCell ref="D39:E39"/>
    <mergeCell ref="B29:C29"/>
    <mergeCell ref="B30:C30"/>
    <mergeCell ref="B31:D31"/>
    <mergeCell ref="B27:C27"/>
    <mergeCell ref="B21:E21"/>
    <mergeCell ref="B20:E20"/>
    <mergeCell ref="C18:D18"/>
    <mergeCell ref="B16:E16"/>
    <mergeCell ref="B28:C28"/>
    <mergeCell ref="B22:D22"/>
    <mergeCell ref="B25:C25"/>
    <mergeCell ref="B26:C26"/>
    <mergeCell ref="B17:E17"/>
    <mergeCell ref="B19:E19"/>
  </mergeCells>
  <phoneticPr fontId="2" type="noConversion"/>
  <dataValidations count="3">
    <dataValidation type="list" allowBlank="1" showInputMessage="1" showErrorMessage="1" sqref="B18 B29:C29" xr:uid="{00000000-0002-0000-0000-000000000000}">
      <formula1>"Yes, No"</formula1>
    </dataValidation>
    <dataValidation type="list" allowBlank="1" showInputMessage="1" showErrorMessage="1" sqref="B37 B39 B41 B43 B45 B47" xr:uid="{00000000-0002-0000-0000-000001000000}">
      <formula1>"No,Yes"</formula1>
    </dataValidation>
    <dataValidation type="list" showInputMessage="1" showErrorMessage="1" error="Response required in order to submit proposal for review" prompt="A Yes or No response is required in this field in order to submit the proposal for review." sqref="B34:B35" xr:uid="{5C158082-7303-4CFD-88EF-18C53D7B9EB2}">
      <formula1>"Yes, No"</formula1>
    </dataValidation>
  </dataValidations>
  <printOptions horizontalCentered="1" verticalCentered="1"/>
  <pageMargins left="0" right="0" top="0.25" bottom="0.25" header="0.5" footer="0"/>
  <pageSetup scale="61" orientation="portrait" r:id="rId1"/>
  <headerFooter alignWithMargins="0">
    <oddFooter>&amp;RVersion: July 2023</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Select sponsor type from dropdown list" xr:uid="{00000000-0002-0000-0000-000002000000}">
          <x14:formula1>
            <xm:f>Lookups!$A$2:$A$10</xm:f>
          </x14:formula1>
          <xm:sqref>B16:E16</xm:sqref>
        </x14:dataValidation>
        <x14:dataValidation type="list" allowBlank="1" showInputMessage="1" showErrorMessage="1" error="Enter valid Pre-Award contact only, do not enter faculty member serving as Principal Investigator" prompt="Enter the appropriate Pre-Award contact based on proposal type and location of faculty member." xr:uid="{00000000-0002-0000-0000-000003000000}">
          <x14:formula1>
            <xm:f>Lookups!$A$14:$A$20</xm:f>
          </x14:formula1>
          <xm:sqref>B7:E7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pageSetUpPr fitToPage="1"/>
  </sheetPr>
  <dimension ref="A1:J81"/>
  <sheetViews>
    <sheetView workbookViewId="0">
      <pane ySplit="6" topLeftCell="A62" activePane="bottomLeft" state="frozenSplit"/>
      <selection activeCell="A10" sqref="A10"/>
      <selection pane="bottomLeft" activeCell="A75" sqref="A75:A81"/>
    </sheetView>
  </sheetViews>
  <sheetFormatPr defaultColWidth="9.33203125" defaultRowHeight="13.8" x14ac:dyDescent="0.25"/>
  <cols>
    <col min="1" max="1" width="25.109375" style="4" customWidth="1"/>
    <col min="2" max="2" width="47.77734375" style="5" customWidth="1"/>
    <col min="3" max="3" width="10.33203125" style="27" customWidth="1"/>
    <col min="4" max="4" width="10.6640625" style="17" customWidth="1"/>
    <col min="5" max="5" width="9.6640625" style="21" customWidth="1"/>
    <col min="6" max="6" width="16.44140625" style="37" customWidth="1"/>
    <col min="7" max="7" width="11.6640625" style="4" customWidth="1"/>
    <col min="8" max="8" width="9.33203125" style="4"/>
    <col min="9" max="10" width="11" style="4" bestFit="1" customWidth="1"/>
    <col min="11" max="16384" width="9.33203125" style="4"/>
  </cols>
  <sheetData>
    <row r="1" spans="1:6" x14ac:dyDescent="0.25">
      <c r="A1" s="53" t="s">
        <v>61</v>
      </c>
      <c r="B1" s="44">
        <f>+'signature sheet'!B20:E20</f>
        <v>0</v>
      </c>
    </row>
    <row r="2" spans="1:6" x14ac:dyDescent="0.25">
      <c r="A2" s="53" t="s">
        <v>62</v>
      </c>
      <c r="B2" s="44">
        <f>+'signature sheet'!B17:E17</f>
        <v>0</v>
      </c>
    </row>
    <row r="3" spans="1:6" x14ac:dyDescent="0.25">
      <c r="A3" s="53" t="s">
        <v>63</v>
      </c>
      <c r="B3" s="44">
        <f>+'signature sheet'!B13:E13</f>
        <v>0</v>
      </c>
    </row>
    <row r="4" spans="1:6" x14ac:dyDescent="0.25">
      <c r="A4" s="53" t="s">
        <v>65</v>
      </c>
      <c r="B4" s="44"/>
    </row>
    <row r="5" spans="1:6" x14ac:dyDescent="0.25">
      <c r="A5" s="7"/>
      <c r="B5" s="8"/>
      <c r="C5" s="28"/>
      <c r="D5" s="18"/>
      <c r="E5" s="22"/>
      <c r="F5" s="38"/>
    </row>
    <row r="6" spans="1:6" s="3" customFormat="1" ht="27.6" x14ac:dyDescent="0.25">
      <c r="A6" s="1" t="s">
        <v>2</v>
      </c>
      <c r="B6" s="1" t="s">
        <v>1</v>
      </c>
      <c r="C6" s="2" t="s">
        <v>29</v>
      </c>
      <c r="D6" s="18" t="s">
        <v>28</v>
      </c>
      <c r="E6" s="23" t="s">
        <v>30</v>
      </c>
      <c r="F6" s="39" t="s">
        <v>31</v>
      </c>
    </row>
    <row r="7" spans="1:6" x14ac:dyDescent="0.25">
      <c r="A7" s="65" t="s">
        <v>85</v>
      </c>
    </row>
    <row r="8" spans="1:6" x14ac:dyDescent="0.25">
      <c r="A8" s="4" t="s">
        <v>0</v>
      </c>
      <c r="B8" s="44"/>
      <c r="C8" s="45"/>
      <c r="D8" s="46"/>
      <c r="E8" s="48"/>
      <c r="F8" s="37">
        <f>ROUND(+C8*D8*E8,0)</f>
        <v>0</v>
      </c>
    </row>
    <row r="9" spans="1:6" x14ac:dyDescent="0.25">
      <c r="A9" s="4" t="s">
        <v>4</v>
      </c>
      <c r="B9" s="44"/>
      <c r="C9" s="45"/>
      <c r="D9" s="46"/>
      <c r="E9" s="48"/>
      <c r="F9" s="37">
        <f>ROUND(+C9*D9*E9,0)</f>
        <v>0</v>
      </c>
    </row>
    <row r="10" spans="1:6" x14ac:dyDescent="0.25">
      <c r="A10" s="33" t="s">
        <v>48</v>
      </c>
      <c r="F10" s="40">
        <f>SUM(F8:F9)</f>
        <v>0</v>
      </c>
    </row>
    <row r="11" spans="1:6" x14ac:dyDescent="0.25">
      <c r="F11" s="41"/>
    </row>
    <row r="12" spans="1:6" x14ac:dyDescent="0.25">
      <c r="A12" s="66" t="s">
        <v>86</v>
      </c>
    </row>
    <row r="13" spans="1:6" x14ac:dyDescent="0.25">
      <c r="A13" s="4" t="s">
        <v>0</v>
      </c>
      <c r="B13" s="44"/>
      <c r="C13" s="45"/>
      <c r="D13" s="46"/>
      <c r="E13" s="48"/>
      <c r="F13" s="37">
        <f>ROUND(+C13*D13*E13,0)</f>
        <v>0</v>
      </c>
    </row>
    <row r="14" spans="1:6" x14ac:dyDescent="0.25">
      <c r="A14" s="4" t="s">
        <v>4</v>
      </c>
      <c r="B14" s="44"/>
      <c r="C14" s="45"/>
      <c r="D14" s="46"/>
      <c r="E14" s="48"/>
      <c r="F14" s="37">
        <f>ROUND(+C14*D14*E14,0)</f>
        <v>0</v>
      </c>
    </row>
    <row r="15" spans="1:6" x14ac:dyDescent="0.25">
      <c r="A15" s="33" t="s">
        <v>49</v>
      </c>
      <c r="F15" s="40">
        <f>SUM(F13:F14)</f>
        <v>0</v>
      </c>
    </row>
    <row r="16" spans="1:6" x14ac:dyDescent="0.25">
      <c r="A16" s="33"/>
      <c r="F16" s="41"/>
    </row>
    <row r="17" spans="1:6" x14ac:dyDescent="0.25">
      <c r="A17" s="7" t="s">
        <v>50</v>
      </c>
      <c r="B17" s="8"/>
      <c r="C17" s="28"/>
      <c r="D17" s="18"/>
      <c r="E17" s="22"/>
      <c r="F17" s="42">
        <f>+F15+F10</f>
        <v>0</v>
      </c>
    </row>
    <row r="18" spans="1:6" x14ac:dyDescent="0.25">
      <c r="A18" s="4" t="s">
        <v>87</v>
      </c>
      <c r="B18" s="125" t="s">
        <v>193</v>
      </c>
      <c r="C18" s="125"/>
      <c r="D18" s="125"/>
      <c r="E18" s="24"/>
      <c r="F18" s="40">
        <f>ROUND((+F10*36%)+(F15*8%),0)</f>
        <v>0</v>
      </c>
    </row>
    <row r="20" spans="1:6" x14ac:dyDescent="0.25">
      <c r="A20" s="67" t="s">
        <v>89</v>
      </c>
    </row>
    <row r="21" spans="1:6" x14ac:dyDescent="0.25">
      <c r="A21" s="4" t="s">
        <v>0</v>
      </c>
      <c r="B21" s="44"/>
      <c r="C21" s="45"/>
      <c r="D21" s="46"/>
      <c r="E21" s="48"/>
      <c r="F21" s="37">
        <f>ROUND(+C21*D21*E21,0)</f>
        <v>0</v>
      </c>
    </row>
    <row r="22" spans="1:6" x14ac:dyDescent="0.25">
      <c r="A22" s="4" t="s">
        <v>4</v>
      </c>
      <c r="B22" s="44"/>
      <c r="C22" s="45"/>
      <c r="D22" s="46"/>
      <c r="E22" s="48"/>
      <c r="F22" s="37">
        <f>ROUND(+C22*D22*E22,0)</f>
        <v>0</v>
      </c>
    </row>
    <row r="23" spans="1:6" x14ac:dyDescent="0.25">
      <c r="A23" s="4" t="s">
        <v>5</v>
      </c>
      <c r="B23" s="44"/>
      <c r="C23" s="45"/>
      <c r="D23" s="46"/>
      <c r="E23" s="48"/>
      <c r="F23" s="37">
        <f>ROUND(+C23*D23*E23,0)</f>
        <v>0</v>
      </c>
    </row>
    <row r="24" spans="1:6" x14ac:dyDescent="0.25">
      <c r="A24" s="7" t="s">
        <v>88</v>
      </c>
      <c r="B24" s="8"/>
      <c r="C24" s="28"/>
      <c r="D24" s="18"/>
      <c r="E24" s="22"/>
      <c r="F24" s="40">
        <f>SUM(F21:F23)</f>
        <v>0</v>
      </c>
    </row>
    <row r="25" spans="1:6" x14ac:dyDescent="0.25">
      <c r="A25" s="4" t="s">
        <v>87</v>
      </c>
      <c r="B25" s="49">
        <v>0.4</v>
      </c>
      <c r="C25" s="29"/>
      <c r="E25" s="24"/>
      <c r="F25" s="37">
        <f>ROUND(+F24*B25,0)</f>
        <v>0</v>
      </c>
    </row>
    <row r="26" spans="1:6" x14ac:dyDescent="0.25">
      <c r="A26" s="68" t="s">
        <v>90</v>
      </c>
      <c r="B26" s="11"/>
      <c r="C26" s="62" t="s">
        <v>101</v>
      </c>
      <c r="D26" s="63" t="s">
        <v>102</v>
      </c>
      <c r="E26" s="62" t="s">
        <v>103</v>
      </c>
    </row>
    <row r="27" spans="1:6" x14ac:dyDescent="0.25">
      <c r="A27" s="4" t="s">
        <v>0</v>
      </c>
      <c r="B27" s="44"/>
      <c r="C27" s="48"/>
      <c r="D27" s="54"/>
      <c r="E27" s="48"/>
      <c r="F27" s="37">
        <f>ROUND(+C27*D27*E27,0)</f>
        <v>0</v>
      </c>
    </row>
    <row r="28" spans="1:6" x14ac:dyDescent="0.25">
      <c r="A28" s="4" t="s">
        <v>4</v>
      </c>
      <c r="B28" s="44"/>
      <c r="C28" s="48"/>
      <c r="D28" s="54"/>
      <c r="E28" s="48"/>
      <c r="F28" s="37">
        <f>ROUND(+C28*D28*E28,0)</f>
        <v>0</v>
      </c>
    </row>
    <row r="29" spans="1:6" x14ac:dyDescent="0.25">
      <c r="A29" s="7" t="s">
        <v>119</v>
      </c>
      <c r="B29" s="8"/>
      <c r="C29" s="28"/>
      <c r="D29" s="18"/>
      <c r="E29" s="22"/>
      <c r="F29" s="40">
        <f>SUM(F27:F28)</f>
        <v>0</v>
      </c>
    </row>
    <row r="30" spans="1:6" x14ac:dyDescent="0.25">
      <c r="A30" s="4" t="s">
        <v>87</v>
      </c>
      <c r="B30" s="49">
        <v>0.08</v>
      </c>
      <c r="C30" s="29"/>
      <c r="E30" s="24"/>
      <c r="F30" s="37">
        <f>ROUND(+F29*B30,0)</f>
        <v>0</v>
      </c>
    </row>
    <row r="31" spans="1:6" x14ac:dyDescent="0.25">
      <c r="B31" s="61" t="s">
        <v>84</v>
      </c>
    </row>
    <row r="32" spans="1:6" x14ac:dyDescent="0.25">
      <c r="A32" s="68" t="s">
        <v>91</v>
      </c>
      <c r="B32" s="61"/>
    </row>
    <row r="33" spans="1:6" ht="24" x14ac:dyDescent="0.25">
      <c r="A33" s="12" t="s">
        <v>32</v>
      </c>
      <c r="B33" s="60" t="s">
        <v>192</v>
      </c>
      <c r="C33" s="62" t="s">
        <v>101</v>
      </c>
      <c r="D33" s="63" t="s">
        <v>102</v>
      </c>
      <c r="E33" s="62" t="s">
        <v>103</v>
      </c>
    </row>
    <row r="34" spans="1:6" x14ac:dyDescent="0.25">
      <c r="A34" s="4" t="s">
        <v>11</v>
      </c>
      <c r="B34" s="44"/>
      <c r="C34" s="48"/>
      <c r="D34" s="54"/>
      <c r="E34" s="48"/>
      <c r="F34" s="37">
        <f>ROUND(+C34*D34*E34,0)</f>
        <v>0</v>
      </c>
    </row>
    <row r="35" spans="1:6" x14ac:dyDescent="0.25">
      <c r="A35" s="4" t="s">
        <v>12</v>
      </c>
      <c r="B35" s="44"/>
      <c r="C35" s="48"/>
      <c r="D35" s="54"/>
      <c r="E35" s="48"/>
      <c r="F35" s="37">
        <f>ROUND(+C35*D35*E35,0)</f>
        <v>0</v>
      </c>
    </row>
    <row r="36" spans="1:6" x14ac:dyDescent="0.25">
      <c r="A36" s="4" t="s">
        <v>13</v>
      </c>
      <c r="B36" s="44"/>
      <c r="C36" s="48"/>
      <c r="D36" s="54"/>
      <c r="E36" s="48"/>
      <c r="F36" s="37">
        <f>ROUND(+C36*D36*E36,0)</f>
        <v>0</v>
      </c>
    </row>
    <row r="37" spans="1:6" x14ac:dyDescent="0.25">
      <c r="A37" s="4" t="s">
        <v>191</v>
      </c>
      <c r="B37" s="44"/>
      <c r="C37" s="48"/>
      <c r="D37" s="54"/>
      <c r="E37" s="48"/>
      <c r="F37" s="37">
        <f>ROUND(+C37*D37*E37,0)</f>
        <v>0</v>
      </c>
    </row>
    <row r="38" spans="1:6" x14ac:dyDescent="0.25">
      <c r="A38" s="7" t="s">
        <v>174</v>
      </c>
      <c r="B38" s="8"/>
      <c r="C38" s="28"/>
      <c r="D38" s="18"/>
      <c r="E38" s="22"/>
      <c r="F38" s="40">
        <f>SUM(F34:F37)</f>
        <v>0</v>
      </c>
    </row>
    <row r="39" spans="1:6" x14ac:dyDescent="0.25">
      <c r="A39" s="4" t="s">
        <v>8</v>
      </c>
      <c r="B39" s="49">
        <v>0</v>
      </c>
      <c r="C39" s="29"/>
      <c r="E39" s="24"/>
      <c r="F39" s="37">
        <f>ROUND(+F38*B39,0)</f>
        <v>0</v>
      </c>
    </row>
    <row r="40" spans="1:6" x14ac:dyDescent="0.25">
      <c r="A40" s="68" t="s">
        <v>92</v>
      </c>
      <c r="B40" s="61"/>
    </row>
    <row r="41" spans="1:6" ht="24" x14ac:dyDescent="0.25">
      <c r="A41" s="12" t="s">
        <v>32</v>
      </c>
      <c r="B41" s="60" t="s">
        <v>192</v>
      </c>
      <c r="C41" s="62" t="s">
        <v>101</v>
      </c>
      <c r="D41" s="63" t="s">
        <v>102</v>
      </c>
      <c r="E41" s="62" t="s">
        <v>103</v>
      </c>
    </row>
    <row r="42" spans="1:6" x14ac:dyDescent="0.25">
      <c r="A42" s="4" t="s">
        <v>11</v>
      </c>
      <c r="B42" s="44"/>
      <c r="C42" s="48"/>
      <c r="D42" s="54"/>
      <c r="E42" s="48"/>
      <c r="F42" s="37">
        <f>ROUND(+C42*D42*E42,0)</f>
        <v>0</v>
      </c>
    </row>
    <row r="43" spans="1:6" x14ac:dyDescent="0.25">
      <c r="A43" s="4" t="s">
        <v>12</v>
      </c>
      <c r="B43" s="44"/>
      <c r="C43" s="48"/>
      <c r="D43" s="54"/>
      <c r="E43" s="48"/>
      <c r="F43" s="37">
        <f>ROUND(+C43*D43*E43,0)</f>
        <v>0</v>
      </c>
    </row>
    <row r="44" spans="1:6" x14ac:dyDescent="0.25">
      <c r="A44" s="4" t="s">
        <v>13</v>
      </c>
      <c r="B44" s="44"/>
      <c r="C44" s="48"/>
      <c r="D44" s="54"/>
      <c r="E44" s="48"/>
      <c r="F44" s="37">
        <f>ROUND(+C44*D44*E44,0)</f>
        <v>0</v>
      </c>
    </row>
    <row r="45" spans="1:6" x14ac:dyDescent="0.25">
      <c r="A45" s="4" t="s">
        <v>191</v>
      </c>
      <c r="B45" s="44"/>
      <c r="C45" s="48"/>
      <c r="D45" s="54"/>
      <c r="E45" s="48"/>
      <c r="F45" s="37">
        <f>ROUND(+C45*D45*E45,0)</f>
        <v>0</v>
      </c>
    </row>
    <row r="46" spans="1:6" x14ac:dyDescent="0.25">
      <c r="A46" s="7" t="s">
        <v>175</v>
      </c>
      <c r="B46" s="8"/>
      <c r="C46" s="28"/>
      <c r="D46" s="18"/>
      <c r="E46" s="22"/>
      <c r="F46" s="40">
        <f>SUM(F42:F45)</f>
        <v>0</v>
      </c>
    </row>
    <row r="47" spans="1:6" x14ac:dyDescent="0.25">
      <c r="A47" s="4" t="s">
        <v>87</v>
      </c>
      <c r="B47" s="49">
        <v>0.08</v>
      </c>
      <c r="C47" s="29"/>
      <c r="E47" s="24"/>
      <c r="F47" s="37">
        <f>ROUND(+F46*B47,0)</f>
        <v>0</v>
      </c>
    </row>
    <row r="49" spans="1:6" x14ac:dyDescent="0.25">
      <c r="A49" s="53" t="s">
        <v>57</v>
      </c>
      <c r="C49" s="57"/>
      <c r="D49" s="57"/>
      <c r="E49" s="57"/>
      <c r="F49" s="37">
        <f>+F17+F24+F29+F38+F46</f>
        <v>0</v>
      </c>
    </row>
    <row r="50" spans="1:6" x14ac:dyDescent="0.25">
      <c r="A50" s="53" t="s">
        <v>58</v>
      </c>
      <c r="C50" s="55"/>
      <c r="D50" s="56"/>
      <c r="E50" s="55"/>
      <c r="F50" s="37">
        <f>+F18+F25+F30+F39+F47</f>
        <v>0</v>
      </c>
    </row>
    <row r="51" spans="1:6" x14ac:dyDescent="0.25">
      <c r="A51" s="58" t="s">
        <v>59</v>
      </c>
      <c r="B51" s="13"/>
      <c r="C51" s="30"/>
      <c r="D51" s="19"/>
      <c r="E51" s="25"/>
      <c r="F51" s="40">
        <f>+F49+F50</f>
        <v>0</v>
      </c>
    </row>
    <row r="53" spans="1:6" x14ac:dyDescent="0.25">
      <c r="A53" s="69" t="s">
        <v>93</v>
      </c>
    </row>
    <row r="54" spans="1:6" x14ac:dyDescent="0.25">
      <c r="A54" s="71" t="s">
        <v>98</v>
      </c>
      <c r="B54" s="70" t="s">
        <v>99</v>
      </c>
    </row>
    <row r="55" spans="1:6" x14ac:dyDescent="0.25">
      <c r="A55" s="4" t="s">
        <v>14</v>
      </c>
      <c r="B55" s="44"/>
      <c r="F55" s="50">
        <v>0</v>
      </c>
    </row>
    <row r="56" spans="1:6" x14ac:dyDescent="0.25">
      <c r="A56" s="4" t="s">
        <v>18</v>
      </c>
      <c r="B56" s="44"/>
      <c r="F56" s="50">
        <v>0</v>
      </c>
    </row>
    <row r="57" spans="1:6" x14ac:dyDescent="0.25">
      <c r="A57" s="4" t="s">
        <v>173</v>
      </c>
      <c r="B57" s="44"/>
      <c r="F57" s="50">
        <v>0</v>
      </c>
    </row>
    <row r="58" spans="1:6" x14ac:dyDescent="0.25">
      <c r="A58" s="4" t="s">
        <v>97</v>
      </c>
      <c r="B58" s="44"/>
      <c r="F58" s="50">
        <v>0</v>
      </c>
    </row>
    <row r="59" spans="1:6" x14ac:dyDescent="0.25">
      <c r="A59" s="4" t="s">
        <v>21</v>
      </c>
      <c r="B59" s="44"/>
      <c r="F59" s="50">
        <v>0</v>
      </c>
    </row>
    <row r="60" spans="1:6" x14ac:dyDescent="0.25">
      <c r="A60" s="4" t="s">
        <v>22</v>
      </c>
      <c r="B60" s="44"/>
      <c r="F60" s="50">
        <v>0</v>
      </c>
    </row>
    <row r="61" spans="1:6" x14ac:dyDescent="0.25">
      <c r="A61" s="4" t="s">
        <v>23</v>
      </c>
      <c r="B61" s="44"/>
      <c r="F61" s="50">
        <v>0</v>
      </c>
    </row>
    <row r="62" spans="1:6" x14ac:dyDescent="0.25">
      <c r="A62" s="4" t="s">
        <v>20</v>
      </c>
      <c r="B62" s="44"/>
      <c r="F62" s="50"/>
    </row>
    <row r="64" spans="1:6" x14ac:dyDescent="0.25">
      <c r="A64" s="14" t="s">
        <v>24</v>
      </c>
      <c r="B64" s="8"/>
      <c r="C64" s="28"/>
      <c r="D64" s="18"/>
      <c r="E64" s="22"/>
      <c r="F64" s="40">
        <f>ROUND(SUM(F55:F63),0)</f>
        <v>0</v>
      </c>
    </row>
    <row r="66" spans="1:10" x14ac:dyDescent="0.25">
      <c r="A66" s="4" t="s">
        <v>53</v>
      </c>
    </row>
    <row r="67" spans="1:10" x14ac:dyDescent="0.25">
      <c r="A67" s="4" t="s">
        <v>25</v>
      </c>
      <c r="F67" s="37">
        <f>+F51</f>
        <v>0</v>
      </c>
    </row>
    <row r="68" spans="1:10" x14ac:dyDescent="0.25">
      <c r="A68" s="4" t="s">
        <v>55</v>
      </c>
      <c r="C68" s="32"/>
      <c r="D68" s="56"/>
      <c r="F68" s="37">
        <f>ROUND(+F67*C68,0)</f>
        <v>0</v>
      </c>
    </row>
    <row r="69" spans="1:10" x14ac:dyDescent="0.25">
      <c r="A69" s="4" t="s">
        <v>184</v>
      </c>
    </row>
    <row r="70" spans="1:10" ht="14.4" thickBot="1" x14ac:dyDescent="0.3">
      <c r="A70" s="59" t="s">
        <v>60</v>
      </c>
      <c r="B70" s="15"/>
      <c r="C70" s="31"/>
      <c r="D70" s="20"/>
      <c r="E70" s="26"/>
      <c r="F70" s="43">
        <f>+F51+F64+F68</f>
        <v>0</v>
      </c>
      <c r="G70" s="94"/>
      <c r="H70" s="94"/>
      <c r="I70" s="95"/>
      <c r="J70" s="95"/>
    </row>
    <row r="71" spans="1:10" ht="5.25" customHeight="1" thickTop="1" x14ac:dyDescent="0.25"/>
    <row r="72" spans="1:10" x14ac:dyDescent="0.25">
      <c r="A72" s="51" t="s">
        <v>114</v>
      </c>
      <c r="B72" s="44"/>
      <c r="C72" s="45"/>
      <c r="D72" s="46"/>
      <c r="E72" s="47"/>
      <c r="F72" s="50"/>
    </row>
    <row r="73" spans="1:10" x14ac:dyDescent="0.25">
      <c r="C73" s="72"/>
      <c r="D73" s="73"/>
      <c r="E73" s="74"/>
    </row>
    <row r="74" spans="1:10" ht="5.25" customHeight="1" x14ac:dyDescent="0.25"/>
    <row r="75" spans="1:10" x14ac:dyDescent="0.25">
      <c r="A75" s="4" t="s">
        <v>194</v>
      </c>
    </row>
    <row r="76" spans="1:10" x14ac:dyDescent="0.25">
      <c r="A76" s="4" t="s">
        <v>195</v>
      </c>
    </row>
    <row r="77" spans="1:10" x14ac:dyDescent="0.25">
      <c r="A77" s="4" t="s">
        <v>196</v>
      </c>
    </row>
    <row r="78" spans="1:10" x14ac:dyDescent="0.25">
      <c r="A78" s="53" t="s">
        <v>52</v>
      </c>
    </row>
    <row r="79" spans="1:10" x14ac:dyDescent="0.25">
      <c r="A79" s="4" t="s">
        <v>94</v>
      </c>
    </row>
    <row r="80" spans="1:10" x14ac:dyDescent="0.25">
      <c r="A80" s="4" t="s">
        <v>95</v>
      </c>
    </row>
    <row r="81" spans="1:1" x14ac:dyDescent="0.25">
      <c r="A81" s="4" t="s">
        <v>96</v>
      </c>
    </row>
  </sheetData>
  <mergeCells count="1">
    <mergeCell ref="B18:D18"/>
  </mergeCells>
  <phoneticPr fontId="2" type="noConversion"/>
  <dataValidations disablePrompts="1" count="1">
    <dataValidation type="decimal" allowBlank="1" showInputMessage="1" showErrorMessage="1" error="Hourly rate must be at least $12.75/hr to comply with current Massachusetts minimum wage law." prompt="Enter the Position's hourly rate complying with current (1/1/20) Massachusetts minimum wage law of $12.75/hour" sqref="C27:C28 C34:C37 C42:C45" xr:uid="{00000000-0002-0000-0100-000000000000}">
      <formula1>12.75</formula1>
      <formula2>999</formula2>
    </dataValidation>
  </dataValidations>
  <printOptions horizontalCentered="1" verticalCentered="1"/>
  <pageMargins left="0" right="0" top="0" bottom="0" header="0.19" footer="0"/>
  <pageSetup scale="59" orientation="portrait" r:id="rId1"/>
  <headerFooter alignWithMargins="0">
    <oddFooter>&amp;RVersion: July 2023</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1"/>
    <pageSetUpPr fitToPage="1"/>
  </sheetPr>
  <dimension ref="A1:F81"/>
  <sheetViews>
    <sheetView workbookViewId="0">
      <pane ySplit="6" topLeftCell="A7" activePane="bottomLeft" state="frozenSplit"/>
      <selection activeCell="A10" sqref="A10"/>
      <selection pane="bottomLeft" activeCell="A75" sqref="A75:A81"/>
    </sheetView>
  </sheetViews>
  <sheetFormatPr defaultColWidth="9.33203125" defaultRowHeight="13.8" x14ac:dyDescent="0.25"/>
  <cols>
    <col min="1" max="1" width="25.109375" style="4" customWidth="1"/>
    <col min="2" max="2" width="47.77734375" style="5" customWidth="1"/>
    <col min="3" max="3" width="10.33203125" style="27" customWidth="1"/>
    <col min="4" max="4" width="10.6640625" style="17" customWidth="1"/>
    <col min="5" max="5" width="9.6640625" style="21" customWidth="1"/>
    <col min="6" max="6" width="16.44140625" style="37" customWidth="1"/>
    <col min="7" max="7" width="11.6640625" style="4" customWidth="1"/>
    <col min="8" max="16384" width="9.33203125" style="4"/>
  </cols>
  <sheetData>
    <row r="1" spans="1:6" x14ac:dyDescent="0.25">
      <c r="A1" s="53" t="s">
        <v>61</v>
      </c>
      <c r="B1" s="5">
        <f>IF('year 1'!B1="","",'year 1'!B1)</f>
        <v>0</v>
      </c>
    </row>
    <row r="2" spans="1:6" x14ac:dyDescent="0.25">
      <c r="A2" s="53" t="s">
        <v>62</v>
      </c>
      <c r="B2" s="5">
        <f>IF('year 1'!B2="","",'year 1'!B2)</f>
        <v>0</v>
      </c>
    </row>
    <row r="3" spans="1:6" x14ac:dyDescent="0.25">
      <c r="A3" s="53" t="s">
        <v>63</v>
      </c>
      <c r="B3" s="5">
        <f>IF('year 1'!B3="","",'year 1'!B3)</f>
        <v>0</v>
      </c>
    </row>
    <row r="4" spans="1:6" x14ac:dyDescent="0.25">
      <c r="A4" s="53" t="s">
        <v>65</v>
      </c>
      <c r="B4" s="44"/>
    </row>
    <row r="5" spans="1:6" x14ac:dyDescent="0.25">
      <c r="A5" s="7"/>
      <c r="B5" s="8"/>
      <c r="C5" s="28"/>
      <c r="D5" s="18"/>
      <c r="E5" s="22"/>
      <c r="F5" s="38"/>
    </row>
    <row r="6" spans="1:6" s="3" customFormat="1" ht="27.6" x14ac:dyDescent="0.25">
      <c r="A6" s="1" t="s">
        <v>2</v>
      </c>
      <c r="B6" s="1" t="s">
        <v>1</v>
      </c>
      <c r="C6" s="2" t="s">
        <v>29</v>
      </c>
      <c r="D6" s="18" t="s">
        <v>28</v>
      </c>
      <c r="E6" s="23" t="s">
        <v>30</v>
      </c>
      <c r="F6" s="39" t="s">
        <v>163</v>
      </c>
    </row>
    <row r="7" spans="1:6" x14ac:dyDescent="0.25">
      <c r="A7" s="65" t="s">
        <v>85</v>
      </c>
    </row>
    <row r="8" spans="1:6" x14ac:dyDescent="0.25">
      <c r="A8" s="4" t="s">
        <v>0</v>
      </c>
      <c r="B8" s="44"/>
      <c r="C8" s="45"/>
      <c r="D8" s="46"/>
      <c r="E8" s="48"/>
      <c r="F8" s="37">
        <f>ROUND(+C8*D8*E8,0)</f>
        <v>0</v>
      </c>
    </row>
    <row r="9" spans="1:6" x14ac:dyDescent="0.25">
      <c r="A9" s="4" t="s">
        <v>4</v>
      </c>
      <c r="B9" s="44"/>
      <c r="C9" s="45"/>
      <c r="D9" s="46"/>
      <c r="E9" s="48"/>
      <c r="F9" s="37">
        <f>ROUND(+C9*D9*E9,0)</f>
        <v>0</v>
      </c>
    </row>
    <row r="10" spans="1:6" x14ac:dyDescent="0.25">
      <c r="A10" s="33" t="s">
        <v>48</v>
      </c>
      <c r="F10" s="40">
        <f>SUM(F8:F9)</f>
        <v>0</v>
      </c>
    </row>
    <row r="11" spans="1:6" x14ac:dyDescent="0.25">
      <c r="F11" s="41"/>
    </row>
    <row r="12" spans="1:6" x14ac:dyDescent="0.25">
      <c r="A12" s="66" t="s">
        <v>86</v>
      </c>
    </row>
    <row r="13" spans="1:6" x14ac:dyDescent="0.25">
      <c r="A13" s="4" t="s">
        <v>0</v>
      </c>
      <c r="B13" s="44"/>
      <c r="C13" s="45"/>
      <c r="D13" s="46"/>
      <c r="E13" s="48"/>
      <c r="F13" s="37">
        <f>ROUND(+C13*D13*E13,0)</f>
        <v>0</v>
      </c>
    </row>
    <row r="14" spans="1:6" x14ac:dyDescent="0.25">
      <c r="A14" s="4" t="s">
        <v>4</v>
      </c>
      <c r="B14" s="44"/>
      <c r="C14" s="45"/>
      <c r="D14" s="46"/>
      <c r="E14" s="48"/>
      <c r="F14" s="37">
        <f>ROUND(+C14*D14*E14,0)</f>
        <v>0</v>
      </c>
    </row>
    <row r="15" spans="1:6" x14ac:dyDescent="0.25">
      <c r="A15" s="33" t="s">
        <v>49</v>
      </c>
      <c r="F15" s="40">
        <f>SUM(F13:F14)</f>
        <v>0</v>
      </c>
    </row>
    <row r="16" spans="1:6" x14ac:dyDescent="0.25">
      <c r="A16" s="33"/>
      <c r="F16" s="41"/>
    </row>
    <row r="17" spans="1:6" x14ac:dyDescent="0.25">
      <c r="A17" s="7" t="s">
        <v>50</v>
      </c>
      <c r="B17" s="8"/>
      <c r="C17" s="28"/>
      <c r="D17" s="18"/>
      <c r="E17" s="22"/>
      <c r="F17" s="42">
        <f>+F15+F10</f>
        <v>0</v>
      </c>
    </row>
    <row r="18" spans="1:6" ht="15" customHeight="1" x14ac:dyDescent="0.25">
      <c r="A18" s="4" t="s">
        <v>87</v>
      </c>
      <c r="B18" s="125" t="s">
        <v>193</v>
      </c>
      <c r="C18" s="125"/>
      <c r="D18" s="125"/>
      <c r="E18" s="24"/>
      <c r="F18" s="40">
        <f>ROUND((+F10*36%)+(F15*8%),0)</f>
        <v>0</v>
      </c>
    </row>
    <row r="20" spans="1:6" x14ac:dyDescent="0.25">
      <c r="A20" s="67" t="s">
        <v>89</v>
      </c>
    </row>
    <row r="21" spans="1:6" x14ac:dyDescent="0.25">
      <c r="A21" s="4" t="s">
        <v>0</v>
      </c>
      <c r="B21" s="44"/>
      <c r="C21" s="45"/>
      <c r="D21" s="46"/>
      <c r="E21" s="48"/>
      <c r="F21" s="37">
        <f>ROUND(+C21*D21*E21,0)</f>
        <v>0</v>
      </c>
    </row>
    <row r="22" spans="1:6" x14ac:dyDescent="0.25">
      <c r="A22" s="4" t="s">
        <v>4</v>
      </c>
      <c r="B22" s="44"/>
      <c r="C22" s="45"/>
      <c r="D22" s="46"/>
      <c r="E22" s="48"/>
      <c r="F22" s="37">
        <f>ROUND(+C22*D22*E22,0)</f>
        <v>0</v>
      </c>
    </row>
    <row r="23" spans="1:6" x14ac:dyDescent="0.25">
      <c r="A23" s="4" t="s">
        <v>5</v>
      </c>
      <c r="B23" s="44"/>
      <c r="C23" s="45"/>
      <c r="D23" s="46"/>
      <c r="E23" s="48"/>
      <c r="F23" s="37">
        <f>ROUND(+C23*D23*E23,0)</f>
        <v>0</v>
      </c>
    </row>
    <row r="24" spans="1:6" x14ac:dyDescent="0.25">
      <c r="A24" s="7" t="s">
        <v>88</v>
      </c>
      <c r="B24" s="8"/>
      <c r="C24" s="28"/>
      <c r="D24" s="18"/>
      <c r="E24" s="22"/>
      <c r="F24" s="40">
        <f>SUM(F21:F23)</f>
        <v>0</v>
      </c>
    </row>
    <row r="25" spans="1:6" x14ac:dyDescent="0.25">
      <c r="A25" s="4" t="s">
        <v>87</v>
      </c>
      <c r="B25" s="49">
        <v>0.4</v>
      </c>
      <c r="C25" s="29"/>
      <c r="E25" s="24"/>
      <c r="F25" s="37">
        <f>ROUND(+F24*B25,0)</f>
        <v>0</v>
      </c>
    </row>
    <row r="26" spans="1:6" x14ac:dyDescent="0.25">
      <c r="A26" s="68" t="s">
        <v>90</v>
      </c>
      <c r="B26" s="11"/>
      <c r="C26" s="62" t="s">
        <v>101</v>
      </c>
      <c r="D26" s="63" t="s">
        <v>102</v>
      </c>
      <c r="E26" s="62" t="s">
        <v>103</v>
      </c>
    </row>
    <row r="27" spans="1:6" x14ac:dyDescent="0.25">
      <c r="A27" s="4" t="s">
        <v>0</v>
      </c>
      <c r="B27" s="44"/>
      <c r="C27" s="48"/>
      <c r="D27" s="54"/>
      <c r="E27" s="48"/>
      <c r="F27" s="37">
        <f>ROUND(+C27*D27*E27,0)</f>
        <v>0</v>
      </c>
    </row>
    <row r="28" spans="1:6" x14ac:dyDescent="0.25">
      <c r="A28" s="4" t="s">
        <v>4</v>
      </c>
      <c r="B28" s="44"/>
      <c r="C28" s="48"/>
      <c r="D28" s="54"/>
      <c r="E28" s="48"/>
      <c r="F28" s="37">
        <f>ROUND(+C28*D28*E28,0)</f>
        <v>0</v>
      </c>
    </row>
    <row r="29" spans="1:6" x14ac:dyDescent="0.25">
      <c r="A29" s="7" t="s">
        <v>119</v>
      </c>
      <c r="B29" s="8"/>
      <c r="C29" s="28"/>
      <c r="D29" s="18"/>
      <c r="E29" s="22"/>
      <c r="F29" s="40">
        <f>SUM(F27:F28)</f>
        <v>0</v>
      </c>
    </row>
    <row r="30" spans="1:6" x14ac:dyDescent="0.25">
      <c r="A30" s="4" t="s">
        <v>87</v>
      </c>
      <c r="B30" s="49">
        <v>0.08</v>
      </c>
      <c r="C30" s="29"/>
      <c r="E30" s="24"/>
      <c r="F30" s="37">
        <f>ROUND(+F29*B30,0)</f>
        <v>0</v>
      </c>
    </row>
    <row r="31" spans="1:6" x14ac:dyDescent="0.25">
      <c r="B31" s="61" t="s">
        <v>84</v>
      </c>
    </row>
    <row r="32" spans="1:6" x14ac:dyDescent="0.25">
      <c r="A32" s="68" t="s">
        <v>91</v>
      </c>
      <c r="B32" s="61"/>
    </row>
    <row r="33" spans="1:6" ht="24" x14ac:dyDescent="0.25">
      <c r="A33" s="12" t="s">
        <v>32</v>
      </c>
      <c r="B33" s="60" t="s">
        <v>192</v>
      </c>
      <c r="C33" s="62" t="s">
        <v>101</v>
      </c>
      <c r="D33" s="63" t="s">
        <v>102</v>
      </c>
      <c r="E33" s="62" t="s">
        <v>103</v>
      </c>
    </row>
    <row r="34" spans="1:6" x14ac:dyDescent="0.25">
      <c r="A34" s="4" t="s">
        <v>11</v>
      </c>
      <c r="B34" s="44"/>
      <c r="C34" s="48"/>
      <c r="D34" s="54"/>
      <c r="E34" s="48"/>
      <c r="F34" s="37">
        <f>ROUND(+C34*D34*E34,0)</f>
        <v>0</v>
      </c>
    </row>
    <row r="35" spans="1:6" x14ac:dyDescent="0.25">
      <c r="A35" s="4" t="s">
        <v>12</v>
      </c>
      <c r="B35" s="44"/>
      <c r="C35" s="48"/>
      <c r="D35" s="54"/>
      <c r="E35" s="48"/>
      <c r="F35" s="37">
        <f>ROUND(+C35*D35*E35,0)</f>
        <v>0</v>
      </c>
    </row>
    <row r="36" spans="1:6" x14ac:dyDescent="0.25">
      <c r="A36" s="4" t="s">
        <v>13</v>
      </c>
      <c r="B36" s="44"/>
      <c r="C36" s="48"/>
      <c r="D36" s="54"/>
      <c r="E36" s="48"/>
      <c r="F36" s="37">
        <f>ROUND(+C36*D36*E36,0)</f>
        <v>0</v>
      </c>
    </row>
    <row r="37" spans="1:6" x14ac:dyDescent="0.25">
      <c r="A37" s="4" t="s">
        <v>191</v>
      </c>
      <c r="B37" s="44"/>
      <c r="C37" s="48"/>
      <c r="D37" s="54"/>
      <c r="E37" s="48"/>
      <c r="F37" s="37">
        <f>ROUND(+C37*D37*E37,0)</f>
        <v>0</v>
      </c>
    </row>
    <row r="38" spans="1:6" x14ac:dyDescent="0.25">
      <c r="A38" s="7" t="s">
        <v>174</v>
      </c>
      <c r="B38" s="8"/>
      <c r="C38" s="28"/>
      <c r="D38" s="18"/>
      <c r="E38" s="22"/>
      <c r="F38" s="40">
        <f>SUM(F34:F37)</f>
        <v>0</v>
      </c>
    </row>
    <row r="39" spans="1:6" x14ac:dyDescent="0.25">
      <c r="A39" s="4" t="s">
        <v>8</v>
      </c>
      <c r="B39" s="49">
        <v>0</v>
      </c>
      <c r="C39" s="29"/>
      <c r="E39" s="24"/>
      <c r="F39" s="37">
        <f>ROUND(+F38*B39,0)</f>
        <v>0</v>
      </c>
    </row>
    <row r="40" spans="1:6" x14ac:dyDescent="0.25">
      <c r="A40" s="68" t="s">
        <v>92</v>
      </c>
      <c r="B40" s="61"/>
    </row>
    <row r="41" spans="1:6" ht="24" x14ac:dyDescent="0.25">
      <c r="A41" s="12" t="s">
        <v>32</v>
      </c>
      <c r="B41" s="60" t="s">
        <v>192</v>
      </c>
      <c r="C41" s="62" t="s">
        <v>101</v>
      </c>
      <c r="D41" s="63" t="s">
        <v>102</v>
      </c>
      <c r="E41" s="62" t="s">
        <v>103</v>
      </c>
    </row>
    <row r="42" spans="1:6" x14ac:dyDescent="0.25">
      <c r="A42" s="4" t="s">
        <v>11</v>
      </c>
      <c r="B42" s="44"/>
      <c r="C42" s="48"/>
      <c r="D42" s="54"/>
      <c r="E42" s="48"/>
      <c r="F42" s="37">
        <f>ROUND(+C42*D42*E42,0)</f>
        <v>0</v>
      </c>
    </row>
    <row r="43" spans="1:6" x14ac:dyDescent="0.25">
      <c r="B43" s="44"/>
      <c r="C43" s="48"/>
      <c r="D43" s="54"/>
      <c r="E43" s="48"/>
      <c r="F43" s="37">
        <f>ROUND(+C43*D43*E43,0)</f>
        <v>0</v>
      </c>
    </row>
    <row r="44" spans="1:6" x14ac:dyDescent="0.25">
      <c r="A44" s="4" t="s">
        <v>12</v>
      </c>
      <c r="B44" s="44"/>
      <c r="C44" s="48"/>
      <c r="D44" s="54"/>
      <c r="E44" s="48"/>
      <c r="F44" s="37">
        <f>ROUND(+C44*D44*E44,0)</f>
        <v>0</v>
      </c>
    </row>
    <row r="45" spans="1:6" x14ac:dyDescent="0.25">
      <c r="A45" s="4" t="s">
        <v>13</v>
      </c>
      <c r="B45" s="44"/>
      <c r="C45" s="48"/>
      <c r="D45" s="54"/>
      <c r="E45" s="48"/>
      <c r="F45" s="37">
        <f>ROUND(+C45*D45*E45,0)</f>
        <v>0</v>
      </c>
    </row>
    <row r="46" spans="1:6" x14ac:dyDescent="0.25">
      <c r="A46" s="7" t="s">
        <v>175</v>
      </c>
      <c r="B46" s="8"/>
      <c r="C46" s="28"/>
      <c r="D46" s="18"/>
      <c r="E46" s="22"/>
      <c r="F46" s="40">
        <f>SUM(F42:F45)</f>
        <v>0</v>
      </c>
    </row>
    <row r="47" spans="1:6" x14ac:dyDescent="0.25">
      <c r="A47" s="4" t="s">
        <v>87</v>
      </c>
      <c r="B47" s="49">
        <v>0.08</v>
      </c>
      <c r="C47" s="29"/>
      <c r="E47" s="24"/>
      <c r="F47" s="37">
        <f>ROUND(+F46*B47,0)</f>
        <v>0</v>
      </c>
    </row>
    <row r="49" spans="1:6" x14ac:dyDescent="0.25">
      <c r="A49" s="53" t="s">
        <v>57</v>
      </c>
      <c r="C49" s="57"/>
      <c r="D49" s="57"/>
      <c r="E49" s="57"/>
      <c r="F49" s="37">
        <f>+F17+F24+F29+F38+F46</f>
        <v>0</v>
      </c>
    </row>
    <row r="50" spans="1:6" x14ac:dyDescent="0.25">
      <c r="A50" s="53" t="s">
        <v>58</v>
      </c>
      <c r="C50" s="55"/>
      <c r="D50" s="56"/>
      <c r="E50" s="55"/>
      <c r="F50" s="37">
        <f>+F18+F25+F30+F39+F47</f>
        <v>0</v>
      </c>
    </row>
    <row r="51" spans="1:6" x14ac:dyDescent="0.25">
      <c r="A51" s="58" t="s">
        <v>59</v>
      </c>
      <c r="B51" s="13"/>
      <c r="C51" s="30"/>
      <c r="D51" s="19"/>
      <c r="E51" s="25"/>
      <c r="F51" s="40">
        <f>+F49+F50</f>
        <v>0</v>
      </c>
    </row>
    <row r="53" spans="1:6" x14ac:dyDescent="0.25">
      <c r="A53" s="69" t="s">
        <v>93</v>
      </c>
    </row>
    <row r="54" spans="1:6" x14ac:dyDescent="0.25">
      <c r="A54" s="71" t="s">
        <v>98</v>
      </c>
      <c r="B54" s="70" t="s">
        <v>99</v>
      </c>
    </row>
    <row r="55" spans="1:6" x14ac:dyDescent="0.25">
      <c r="A55" s="4" t="s">
        <v>14</v>
      </c>
      <c r="B55" s="44"/>
      <c r="F55" s="50"/>
    </row>
    <row r="56" spans="1:6" x14ac:dyDescent="0.25">
      <c r="A56" s="4" t="s">
        <v>18</v>
      </c>
      <c r="B56" s="44"/>
      <c r="F56" s="50"/>
    </row>
    <row r="57" spans="1:6" x14ac:dyDescent="0.25">
      <c r="A57" s="4" t="s">
        <v>173</v>
      </c>
      <c r="B57" s="44"/>
      <c r="F57" s="50"/>
    </row>
    <row r="58" spans="1:6" x14ac:dyDescent="0.25">
      <c r="A58" s="4" t="s">
        <v>97</v>
      </c>
      <c r="B58" s="44"/>
      <c r="F58" s="50"/>
    </row>
    <row r="59" spans="1:6" x14ac:dyDescent="0.25">
      <c r="A59" s="4" t="s">
        <v>21</v>
      </c>
      <c r="B59" s="44"/>
      <c r="F59" s="50"/>
    </row>
    <row r="60" spans="1:6" x14ac:dyDescent="0.25">
      <c r="A60" s="4" t="s">
        <v>22</v>
      </c>
      <c r="B60" s="44"/>
      <c r="F60" s="50"/>
    </row>
    <row r="61" spans="1:6" x14ac:dyDescent="0.25">
      <c r="A61" s="4" t="s">
        <v>23</v>
      </c>
      <c r="B61" s="44"/>
      <c r="F61" s="50"/>
    </row>
    <row r="62" spans="1:6" x14ac:dyDescent="0.25">
      <c r="A62" s="4" t="s">
        <v>20</v>
      </c>
      <c r="B62" s="44"/>
      <c r="F62" s="50"/>
    </row>
    <row r="64" spans="1:6" x14ac:dyDescent="0.25">
      <c r="A64" s="14" t="s">
        <v>24</v>
      </c>
      <c r="B64" s="8"/>
      <c r="C64" s="28"/>
      <c r="D64" s="18"/>
      <c r="E64" s="22"/>
      <c r="F64" s="40">
        <f>ROUND(SUM(F55:F63),0)</f>
        <v>0</v>
      </c>
    </row>
    <row r="66" spans="1:6" x14ac:dyDescent="0.25">
      <c r="A66" s="4" t="s">
        <v>53</v>
      </c>
    </row>
    <row r="67" spans="1:6" x14ac:dyDescent="0.25">
      <c r="A67" s="4" t="s">
        <v>25</v>
      </c>
      <c r="F67" s="37">
        <f>+F51</f>
        <v>0</v>
      </c>
    </row>
    <row r="68" spans="1:6" x14ac:dyDescent="0.25">
      <c r="A68" s="4" t="s">
        <v>55</v>
      </c>
      <c r="C68" s="32"/>
      <c r="D68" s="56"/>
      <c r="F68" s="37">
        <f>ROUND(+F67*C68,0)</f>
        <v>0</v>
      </c>
    </row>
    <row r="69" spans="1:6" x14ac:dyDescent="0.25">
      <c r="A69" s="4" t="s">
        <v>184</v>
      </c>
    </row>
    <row r="70" spans="1:6" ht="14.4" thickBot="1" x14ac:dyDescent="0.3">
      <c r="A70" s="59" t="s">
        <v>60</v>
      </c>
      <c r="B70" s="15"/>
      <c r="C70" s="31"/>
      <c r="D70" s="20"/>
      <c r="E70" s="26"/>
      <c r="F70" s="43">
        <f>+F51+F64+F68</f>
        <v>0</v>
      </c>
    </row>
    <row r="71" spans="1:6" ht="5.25" customHeight="1" thickTop="1" x14ac:dyDescent="0.25"/>
    <row r="72" spans="1:6" x14ac:dyDescent="0.25">
      <c r="A72" s="51" t="s">
        <v>114</v>
      </c>
      <c r="B72" s="44"/>
      <c r="C72" s="45"/>
      <c r="D72" s="46"/>
      <c r="E72" s="47"/>
      <c r="F72" s="50"/>
    </row>
    <row r="73" spans="1:6" x14ac:dyDescent="0.25">
      <c r="C73" s="72"/>
      <c r="D73" s="73"/>
      <c r="E73" s="74"/>
    </row>
    <row r="74" spans="1:6" ht="5.25" customHeight="1" x14ac:dyDescent="0.25"/>
    <row r="75" spans="1:6" x14ac:dyDescent="0.25">
      <c r="A75" s="4" t="s">
        <v>194</v>
      </c>
    </row>
    <row r="76" spans="1:6" x14ac:dyDescent="0.25">
      <c r="A76" s="4" t="s">
        <v>195</v>
      </c>
    </row>
    <row r="77" spans="1:6" x14ac:dyDescent="0.25">
      <c r="A77" s="4" t="s">
        <v>196</v>
      </c>
    </row>
    <row r="78" spans="1:6" x14ac:dyDescent="0.25">
      <c r="A78" s="53" t="s">
        <v>52</v>
      </c>
    </row>
    <row r="79" spans="1:6" x14ac:dyDescent="0.25">
      <c r="A79" s="4" t="s">
        <v>94</v>
      </c>
    </row>
    <row r="80" spans="1:6" x14ac:dyDescent="0.25">
      <c r="A80" s="4" t="s">
        <v>95</v>
      </c>
    </row>
    <row r="81" spans="1:1" x14ac:dyDescent="0.25">
      <c r="A81" s="4" t="s">
        <v>96</v>
      </c>
    </row>
  </sheetData>
  <mergeCells count="1">
    <mergeCell ref="B18:D18"/>
  </mergeCells>
  <dataValidations count="1">
    <dataValidation type="decimal" allowBlank="1" showInputMessage="1" showErrorMessage="1" error="Hourly rate must be at least $12.75/hr to comply with current Massachusetts minimum wage law." prompt="Enter the Position's hourly rate complying with current (1/1/20) Massachusetts minimum wage law of $12.75/hour" sqref="C27:C28 C34:C37 C42:C45" xr:uid="{00000000-0002-0000-0200-000000000000}">
      <formula1>12.75</formula1>
      <formula2>999</formula2>
    </dataValidation>
  </dataValidations>
  <printOptions horizontalCentered="1" verticalCentered="1"/>
  <pageMargins left="0" right="0" top="0" bottom="0" header="0.19" footer="0"/>
  <pageSetup scale="59" orientation="portrait" r:id="rId1"/>
  <headerFooter alignWithMargins="0">
    <oddFooter>&amp;RVersion: July 2023</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1"/>
    <pageSetUpPr fitToPage="1"/>
  </sheetPr>
  <dimension ref="A1:F81"/>
  <sheetViews>
    <sheetView workbookViewId="0">
      <pane ySplit="6" topLeftCell="A65" activePane="bottomLeft" state="frozenSplit"/>
      <selection activeCell="A10" sqref="A10"/>
      <selection pane="bottomLeft" activeCell="B19" sqref="B19"/>
    </sheetView>
  </sheetViews>
  <sheetFormatPr defaultColWidth="9.33203125" defaultRowHeight="13.8" x14ac:dyDescent="0.25"/>
  <cols>
    <col min="1" max="1" width="25.109375" style="4" customWidth="1"/>
    <col min="2" max="2" width="47.77734375" style="5" customWidth="1"/>
    <col min="3" max="3" width="10.33203125" style="27" customWidth="1"/>
    <col min="4" max="4" width="10.6640625" style="17" customWidth="1"/>
    <col min="5" max="5" width="9.6640625" style="21" customWidth="1"/>
    <col min="6" max="6" width="16.44140625" style="37" customWidth="1"/>
    <col min="7" max="7" width="11.6640625" style="4" customWidth="1"/>
    <col min="8" max="16384" width="9.33203125" style="4"/>
  </cols>
  <sheetData>
    <row r="1" spans="1:6" x14ac:dyDescent="0.25">
      <c r="A1" s="53" t="s">
        <v>61</v>
      </c>
      <c r="B1" s="5">
        <f>IF('year 1'!B1="","",'year 1'!B1)</f>
        <v>0</v>
      </c>
    </row>
    <row r="2" spans="1:6" x14ac:dyDescent="0.25">
      <c r="A2" s="53" t="s">
        <v>62</v>
      </c>
      <c r="B2" s="5">
        <f>IF('year 1'!B2="","",'year 1'!B2)</f>
        <v>0</v>
      </c>
    </row>
    <row r="3" spans="1:6" x14ac:dyDescent="0.25">
      <c r="A3" s="53" t="s">
        <v>63</v>
      </c>
      <c r="B3" s="5">
        <f>IF('year 1'!B3="","",'year 1'!B3)</f>
        <v>0</v>
      </c>
    </row>
    <row r="4" spans="1:6" x14ac:dyDescent="0.25">
      <c r="A4" s="53" t="s">
        <v>65</v>
      </c>
      <c r="B4" s="44"/>
    </row>
    <row r="5" spans="1:6" x14ac:dyDescent="0.25">
      <c r="A5" s="7"/>
      <c r="B5" s="8"/>
      <c r="C5" s="28"/>
      <c r="D5" s="18"/>
      <c r="E5" s="22"/>
      <c r="F5" s="38"/>
    </row>
    <row r="6" spans="1:6" s="3" customFormat="1" ht="27.6" x14ac:dyDescent="0.25">
      <c r="A6" s="1" t="s">
        <v>2</v>
      </c>
      <c r="B6" s="1" t="s">
        <v>1</v>
      </c>
      <c r="C6" s="2" t="s">
        <v>29</v>
      </c>
      <c r="D6" s="18" t="s">
        <v>28</v>
      </c>
      <c r="E6" s="23" t="s">
        <v>30</v>
      </c>
      <c r="F6" s="39" t="s">
        <v>164</v>
      </c>
    </row>
    <row r="7" spans="1:6" x14ac:dyDescent="0.25">
      <c r="A7" s="65" t="s">
        <v>85</v>
      </c>
    </row>
    <row r="8" spans="1:6" x14ac:dyDescent="0.25">
      <c r="A8" s="4" t="s">
        <v>0</v>
      </c>
      <c r="B8" s="44"/>
      <c r="C8" s="45"/>
      <c r="D8" s="46"/>
      <c r="E8" s="48"/>
      <c r="F8" s="37">
        <f>ROUND(+C8*D8*E8,0)</f>
        <v>0</v>
      </c>
    </row>
    <row r="9" spans="1:6" x14ac:dyDescent="0.25">
      <c r="A9" s="4" t="s">
        <v>4</v>
      </c>
      <c r="B9" s="44"/>
      <c r="C9" s="45"/>
      <c r="D9" s="46"/>
      <c r="E9" s="48"/>
      <c r="F9" s="37">
        <f>ROUND(+C9*D9*E9,0)</f>
        <v>0</v>
      </c>
    </row>
    <row r="10" spans="1:6" x14ac:dyDescent="0.25">
      <c r="A10" s="33" t="s">
        <v>48</v>
      </c>
      <c r="F10" s="40">
        <f>SUM(F8:F9)</f>
        <v>0</v>
      </c>
    </row>
    <row r="11" spans="1:6" x14ac:dyDescent="0.25">
      <c r="F11" s="41"/>
    </row>
    <row r="12" spans="1:6" x14ac:dyDescent="0.25">
      <c r="A12" s="66" t="s">
        <v>86</v>
      </c>
    </row>
    <row r="13" spans="1:6" x14ac:dyDescent="0.25">
      <c r="A13" s="4" t="s">
        <v>0</v>
      </c>
      <c r="B13" s="44"/>
      <c r="C13" s="45"/>
      <c r="D13" s="46"/>
      <c r="E13" s="48"/>
      <c r="F13" s="37">
        <f>ROUND(+C13*D13*E13,0)</f>
        <v>0</v>
      </c>
    </row>
    <row r="14" spans="1:6" x14ac:dyDescent="0.25">
      <c r="A14" s="4" t="s">
        <v>4</v>
      </c>
      <c r="B14" s="44"/>
      <c r="C14" s="45"/>
      <c r="D14" s="46"/>
      <c r="E14" s="48"/>
      <c r="F14" s="37">
        <f>ROUND(+C14*D14*E14,0)</f>
        <v>0</v>
      </c>
    </row>
    <row r="15" spans="1:6" x14ac:dyDescent="0.25">
      <c r="A15" s="33" t="s">
        <v>49</v>
      </c>
      <c r="F15" s="40">
        <f>SUM(F13:F14)</f>
        <v>0</v>
      </c>
    </row>
    <row r="16" spans="1:6" x14ac:dyDescent="0.25">
      <c r="A16" s="33"/>
      <c r="F16" s="41"/>
    </row>
    <row r="17" spans="1:6" x14ac:dyDescent="0.25">
      <c r="A17" s="7" t="s">
        <v>50</v>
      </c>
      <c r="B17" s="8"/>
      <c r="C17" s="28"/>
      <c r="D17" s="18"/>
      <c r="E17" s="22"/>
      <c r="F17" s="42">
        <f>+F15+F10</f>
        <v>0</v>
      </c>
    </row>
    <row r="18" spans="1:6" ht="15" customHeight="1" x14ac:dyDescent="0.25">
      <c r="A18" s="4" t="s">
        <v>87</v>
      </c>
      <c r="B18" s="125" t="s">
        <v>193</v>
      </c>
      <c r="C18" s="125"/>
      <c r="D18" s="125"/>
      <c r="E18" s="24"/>
      <c r="F18" s="40">
        <f>ROUND((+F10*36%)+(F15*8%),0)</f>
        <v>0</v>
      </c>
    </row>
    <row r="20" spans="1:6" x14ac:dyDescent="0.25">
      <c r="A20" s="67" t="s">
        <v>89</v>
      </c>
    </row>
    <row r="21" spans="1:6" x14ac:dyDescent="0.25">
      <c r="A21" s="4" t="s">
        <v>0</v>
      </c>
      <c r="B21" s="44"/>
      <c r="C21" s="45"/>
      <c r="D21" s="46"/>
      <c r="E21" s="48"/>
      <c r="F21" s="37">
        <f>ROUND(+C21*D21*E21,0)</f>
        <v>0</v>
      </c>
    </row>
    <row r="22" spans="1:6" x14ac:dyDescent="0.25">
      <c r="A22" s="4" t="s">
        <v>4</v>
      </c>
      <c r="B22" s="44"/>
      <c r="C22" s="45"/>
      <c r="D22" s="46"/>
      <c r="E22" s="48"/>
      <c r="F22" s="37">
        <f>ROUND(+C22*D22*E22,0)</f>
        <v>0</v>
      </c>
    </row>
    <row r="23" spans="1:6" x14ac:dyDescent="0.25">
      <c r="A23" s="4" t="s">
        <v>5</v>
      </c>
      <c r="B23" s="44"/>
      <c r="C23" s="45"/>
      <c r="D23" s="46"/>
      <c r="E23" s="48"/>
      <c r="F23" s="37">
        <f>ROUND(+C23*D23*E23,0)</f>
        <v>0</v>
      </c>
    </row>
    <row r="24" spans="1:6" x14ac:dyDescent="0.25">
      <c r="A24" s="7" t="s">
        <v>88</v>
      </c>
      <c r="B24" s="8"/>
      <c r="C24" s="28"/>
      <c r="D24" s="18"/>
      <c r="E24" s="22"/>
      <c r="F24" s="40">
        <f>SUM(F21:F23)</f>
        <v>0</v>
      </c>
    </row>
    <row r="25" spans="1:6" x14ac:dyDescent="0.25">
      <c r="A25" s="4" t="s">
        <v>87</v>
      </c>
      <c r="B25" s="49">
        <v>0.4</v>
      </c>
      <c r="C25" s="29"/>
      <c r="E25" s="24"/>
      <c r="F25" s="37">
        <f>ROUND(+F24*B25,0)</f>
        <v>0</v>
      </c>
    </row>
    <row r="26" spans="1:6" x14ac:dyDescent="0.25">
      <c r="A26" s="68" t="s">
        <v>90</v>
      </c>
      <c r="B26" s="11"/>
      <c r="C26" s="62" t="s">
        <v>101</v>
      </c>
      <c r="D26" s="63" t="s">
        <v>102</v>
      </c>
      <c r="E26" s="62" t="s">
        <v>103</v>
      </c>
    </row>
    <row r="27" spans="1:6" x14ac:dyDescent="0.25">
      <c r="A27" s="4" t="s">
        <v>0</v>
      </c>
      <c r="B27" s="44"/>
      <c r="C27" s="48"/>
      <c r="D27" s="54"/>
      <c r="E27" s="48"/>
      <c r="F27" s="37">
        <f>ROUND(+C27*D27*E27,0)</f>
        <v>0</v>
      </c>
    </row>
    <row r="28" spans="1:6" x14ac:dyDescent="0.25">
      <c r="A28" s="4" t="s">
        <v>4</v>
      </c>
      <c r="B28" s="44"/>
      <c r="C28" s="48"/>
      <c r="D28" s="54"/>
      <c r="E28" s="48"/>
      <c r="F28" s="37">
        <f>ROUND(+C28*D28*E28,0)</f>
        <v>0</v>
      </c>
    </row>
    <row r="29" spans="1:6" x14ac:dyDescent="0.25">
      <c r="A29" s="7" t="s">
        <v>119</v>
      </c>
      <c r="B29" s="8"/>
      <c r="C29" s="28"/>
      <c r="D29" s="18"/>
      <c r="E29" s="22"/>
      <c r="F29" s="40">
        <f>SUM(F27:F28)</f>
        <v>0</v>
      </c>
    </row>
    <row r="30" spans="1:6" x14ac:dyDescent="0.25">
      <c r="A30" s="4" t="s">
        <v>87</v>
      </c>
      <c r="B30" s="49">
        <v>0.08</v>
      </c>
      <c r="C30" s="29"/>
      <c r="E30" s="24"/>
      <c r="F30" s="37">
        <f>ROUND(+F29*B30,0)</f>
        <v>0</v>
      </c>
    </row>
    <row r="31" spans="1:6" x14ac:dyDescent="0.25">
      <c r="B31" s="61" t="s">
        <v>84</v>
      </c>
    </row>
    <row r="32" spans="1:6" x14ac:dyDescent="0.25">
      <c r="A32" s="68" t="s">
        <v>91</v>
      </c>
      <c r="B32" s="61"/>
    </row>
    <row r="33" spans="1:6" ht="24" x14ac:dyDescent="0.25">
      <c r="A33" s="12" t="s">
        <v>32</v>
      </c>
      <c r="B33" s="60" t="s">
        <v>192</v>
      </c>
      <c r="C33" s="62" t="s">
        <v>101</v>
      </c>
      <c r="D33" s="63" t="s">
        <v>102</v>
      </c>
      <c r="E33" s="62" t="s">
        <v>103</v>
      </c>
    </row>
    <row r="34" spans="1:6" x14ac:dyDescent="0.25">
      <c r="A34" s="4" t="s">
        <v>11</v>
      </c>
      <c r="B34" s="44"/>
      <c r="C34" s="48"/>
      <c r="D34" s="54"/>
      <c r="E34" s="48"/>
      <c r="F34" s="37">
        <f>ROUND(+C34*D34*E34,0)</f>
        <v>0</v>
      </c>
    </row>
    <row r="35" spans="1:6" x14ac:dyDescent="0.25">
      <c r="A35" s="4" t="s">
        <v>12</v>
      </c>
      <c r="B35" s="44"/>
      <c r="C35" s="48"/>
      <c r="D35" s="54"/>
      <c r="E35" s="48"/>
      <c r="F35" s="37">
        <f>ROUND(+C35*D35*E35,0)</f>
        <v>0</v>
      </c>
    </row>
    <row r="36" spans="1:6" x14ac:dyDescent="0.25">
      <c r="A36" s="4" t="s">
        <v>13</v>
      </c>
      <c r="B36" s="44"/>
      <c r="C36" s="48"/>
      <c r="D36" s="54"/>
      <c r="E36" s="48"/>
      <c r="F36" s="37">
        <f>ROUND(+C36*D36*E36,0)</f>
        <v>0</v>
      </c>
    </row>
    <row r="37" spans="1:6" x14ac:dyDescent="0.25">
      <c r="A37" s="4" t="s">
        <v>191</v>
      </c>
      <c r="B37" s="44"/>
      <c r="C37" s="48"/>
      <c r="D37" s="54"/>
      <c r="E37" s="48"/>
      <c r="F37" s="37">
        <f>ROUND(+C37*D37*E37,0)</f>
        <v>0</v>
      </c>
    </row>
    <row r="38" spans="1:6" x14ac:dyDescent="0.25">
      <c r="A38" s="7" t="s">
        <v>174</v>
      </c>
      <c r="B38" s="8"/>
      <c r="C38" s="28"/>
      <c r="D38" s="18"/>
      <c r="E38" s="22"/>
      <c r="F38" s="40">
        <f>SUM(F34:F37)</f>
        <v>0</v>
      </c>
    </row>
    <row r="39" spans="1:6" x14ac:dyDescent="0.25">
      <c r="A39" s="4" t="s">
        <v>8</v>
      </c>
      <c r="B39" s="49">
        <v>0</v>
      </c>
      <c r="C39" s="29"/>
      <c r="E39" s="24"/>
      <c r="F39" s="37">
        <f>ROUND(+F38*B39,0)</f>
        <v>0</v>
      </c>
    </row>
    <row r="40" spans="1:6" x14ac:dyDescent="0.25">
      <c r="A40" s="68" t="s">
        <v>92</v>
      </c>
      <c r="B40" s="61"/>
    </row>
    <row r="41" spans="1:6" ht="24" x14ac:dyDescent="0.25">
      <c r="A41" s="12" t="s">
        <v>32</v>
      </c>
      <c r="B41" s="60" t="s">
        <v>192</v>
      </c>
      <c r="C41" s="62" t="s">
        <v>101</v>
      </c>
      <c r="D41" s="63" t="s">
        <v>102</v>
      </c>
      <c r="E41" s="62" t="s">
        <v>103</v>
      </c>
    </row>
    <row r="42" spans="1:6" x14ac:dyDescent="0.25">
      <c r="A42" s="4" t="s">
        <v>11</v>
      </c>
      <c r="B42" s="44"/>
      <c r="C42" s="48"/>
      <c r="D42" s="54"/>
      <c r="E42" s="48"/>
      <c r="F42" s="37">
        <f>ROUND(+C42*D42*E42,0)</f>
        <v>0</v>
      </c>
    </row>
    <row r="43" spans="1:6" x14ac:dyDescent="0.25">
      <c r="A43" s="4" t="s">
        <v>12</v>
      </c>
      <c r="B43" s="44"/>
      <c r="C43" s="48"/>
      <c r="D43" s="54"/>
      <c r="E43" s="48"/>
      <c r="F43" s="37">
        <f>ROUND(+C43*D43*E43,0)</f>
        <v>0</v>
      </c>
    </row>
    <row r="44" spans="1:6" x14ac:dyDescent="0.25">
      <c r="B44" s="44"/>
      <c r="C44" s="48"/>
      <c r="D44" s="54"/>
      <c r="E44" s="48"/>
      <c r="F44" s="37">
        <f>ROUND(+C44*D44*E44,0)</f>
        <v>0</v>
      </c>
    </row>
    <row r="45" spans="1:6" x14ac:dyDescent="0.25">
      <c r="A45" s="4" t="s">
        <v>13</v>
      </c>
      <c r="B45" s="44"/>
      <c r="C45" s="48"/>
      <c r="D45" s="54"/>
      <c r="E45" s="48"/>
      <c r="F45" s="37">
        <f>ROUND(+C45*D45*E45,0)</f>
        <v>0</v>
      </c>
    </row>
    <row r="46" spans="1:6" x14ac:dyDescent="0.25">
      <c r="A46" s="7" t="s">
        <v>175</v>
      </c>
      <c r="B46" s="8"/>
      <c r="C46" s="28"/>
      <c r="D46" s="18"/>
      <c r="E46" s="22"/>
      <c r="F46" s="40">
        <f>SUM(F42:F45)</f>
        <v>0</v>
      </c>
    </row>
    <row r="47" spans="1:6" x14ac:dyDescent="0.25">
      <c r="A47" s="4" t="s">
        <v>87</v>
      </c>
      <c r="B47" s="49">
        <v>0.08</v>
      </c>
      <c r="C47" s="29"/>
      <c r="E47" s="24"/>
      <c r="F47" s="37">
        <f>ROUND(+F46*B47,0)</f>
        <v>0</v>
      </c>
    </row>
    <row r="49" spans="1:6" x14ac:dyDescent="0.25">
      <c r="A49" s="53" t="s">
        <v>57</v>
      </c>
      <c r="C49" s="57"/>
      <c r="D49" s="57"/>
      <c r="E49" s="57"/>
      <c r="F49" s="37">
        <f>+F17+F24+F29+F38+F46</f>
        <v>0</v>
      </c>
    </row>
    <row r="50" spans="1:6" x14ac:dyDescent="0.25">
      <c r="A50" s="53" t="s">
        <v>58</v>
      </c>
      <c r="C50" s="55"/>
      <c r="D50" s="56"/>
      <c r="E50" s="55"/>
      <c r="F50" s="37">
        <f>+F18+F25+F30+F39+F47</f>
        <v>0</v>
      </c>
    </row>
    <row r="51" spans="1:6" x14ac:dyDescent="0.25">
      <c r="A51" s="58" t="s">
        <v>59</v>
      </c>
      <c r="B51" s="13"/>
      <c r="C51" s="30"/>
      <c r="D51" s="19"/>
      <c r="E51" s="25"/>
      <c r="F51" s="40">
        <f>+F49+F50</f>
        <v>0</v>
      </c>
    </row>
    <row r="53" spans="1:6" x14ac:dyDescent="0.25">
      <c r="A53" s="69" t="s">
        <v>93</v>
      </c>
    </row>
    <row r="54" spans="1:6" x14ac:dyDescent="0.25">
      <c r="A54" s="71" t="s">
        <v>98</v>
      </c>
      <c r="B54" s="70" t="s">
        <v>99</v>
      </c>
    </row>
    <row r="55" spans="1:6" x14ac:dyDescent="0.25">
      <c r="A55" s="4" t="s">
        <v>14</v>
      </c>
      <c r="B55" s="44"/>
      <c r="F55" s="50"/>
    </row>
    <row r="56" spans="1:6" x14ac:dyDescent="0.25">
      <c r="A56" s="4" t="s">
        <v>18</v>
      </c>
      <c r="B56" s="44"/>
      <c r="F56" s="50"/>
    </row>
    <row r="57" spans="1:6" x14ac:dyDescent="0.25">
      <c r="A57" s="4" t="s">
        <v>173</v>
      </c>
      <c r="B57" s="44"/>
      <c r="F57" s="50"/>
    </row>
    <row r="58" spans="1:6" x14ac:dyDescent="0.25">
      <c r="A58" s="4" t="s">
        <v>97</v>
      </c>
      <c r="B58" s="44"/>
      <c r="F58" s="50"/>
    </row>
    <row r="59" spans="1:6" x14ac:dyDescent="0.25">
      <c r="A59" s="4" t="s">
        <v>21</v>
      </c>
      <c r="B59" s="44"/>
      <c r="F59" s="50"/>
    </row>
    <row r="60" spans="1:6" x14ac:dyDescent="0.25">
      <c r="A60" s="4" t="s">
        <v>22</v>
      </c>
      <c r="B60" s="44"/>
      <c r="F60" s="50"/>
    </row>
    <row r="61" spans="1:6" x14ac:dyDescent="0.25">
      <c r="A61" s="4" t="s">
        <v>23</v>
      </c>
      <c r="B61" s="44"/>
      <c r="F61" s="50"/>
    </row>
    <row r="62" spans="1:6" x14ac:dyDescent="0.25">
      <c r="A62" s="4" t="s">
        <v>20</v>
      </c>
      <c r="B62" s="44"/>
      <c r="F62" s="50"/>
    </row>
    <row r="64" spans="1:6" x14ac:dyDescent="0.25">
      <c r="A64" s="14" t="s">
        <v>24</v>
      </c>
      <c r="B64" s="8"/>
      <c r="C64" s="28"/>
      <c r="D64" s="18"/>
      <c r="E64" s="22"/>
      <c r="F64" s="40">
        <f>ROUND(SUM(F55:F63),0)</f>
        <v>0</v>
      </c>
    </row>
    <row r="66" spans="1:6" x14ac:dyDescent="0.25">
      <c r="A66" s="4" t="s">
        <v>53</v>
      </c>
    </row>
    <row r="67" spans="1:6" x14ac:dyDescent="0.25">
      <c r="A67" s="4" t="s">
        <v>25</v>
      </c>
    </row>
    <row r="68" spans="1:6" x14ac:dyDescent="0.25">
      <c r="A68" s="4" t="s">
        <v>55</v>
      </c>
      <c r="C68" s="32"/>
      <c r="D68" s="56"/>
    </row>
    <row r="69" spans="1:6" x14ac:dyDescent="0.25">
      <c r="A69" s="4" t="s">
        <v>184</v>
      </c>
    </row>
    <row r="70" spans="1:6" ht="14.4" thickBot="1" x14ac:dyDescent="0.3">
      <c r="A70" s="59" t="s">
        <v>60</v>
      </c>
      <c r="B70" s="15"/>
      <c r="C70" s="31"/>
      <c r="D70" s="20"/>
      <c r="E70" s="26"/>
      <c r="F70" s="43">
        <f>+F51+F64+F68</f>
        <v>0</v>
      </c>
    </row>
    <row r="71" spans="1:6" ht="5.25" customHeight="1" thickTop="1" x14ac:dyDescent="0.25"/>
    <row r="72" spans="1:6" x14ac:dyDescent="0.25">
      <c r="A72" s="51" t="s">
        <v>114</v>
      </c>
      <c r="B72" s="44"/>
      <c r="C72" s="45"/>
      <c r="D72" s="46"/>
      <c r="E72" s="47"/>
      <c r="F72" s="50"/>
    </row>
    <row r="73" spans="1:6" x14ac:dyDescent="0.25">
      <c r="C73" s="72"/>
      <c r="D73" s="73"/>
      <c r="E73" s="74"/>
    </row>
    <row r="74" spans="1:6" ht="5.25" customHeight="1" x14ac:dyDescent="0.25"/>
    <row r="75" spans="1:6" x14ac:dyDescent="0.25">
      <c r="A75" s="4" t="s">
        <v>194</v>
      </c>
    </row>
    <row r="76" spans="1:6" x14ac:dyDescent="0.25">
      <c r="A76" s="4" t="s">
        <v>195</v>
      </c>
    </row>
    <row r="77" spans="1:6" x14ac:dyDescent="0.25">
      <c r="A77" s="4" t="s">
        <v>196</v>
      </c>
    </row>
    <row r="78" spans="1:6" x14ac:dyDescent="0.25">
      <c r="A78" s="53" t="s">
        <v>52</v>
      </c>
    </row>
    <row r="79" spans="1:6" x14ac:dyDescent="0.25">
      <c r="A79" s="4" t="s">
        <v>94</v>
      </c>
    </row>
    <row r="80" spans="1:6" x14ac:dyDescent="0.25">
      <c r="A80" s="4" t="s">
        <v>95</v>
      </c>
    </row>
    <row r="81" spans="1:1" x14ac:dyDescent="0.25">
      <c r="A81" s="4" t="s">
        <v>96</v>
      </c>
    </row>
  </sheetData>
  <mergeCells count="1">
    <mergeCell ref="B18:D18"/>
  </mergeCells>
  <dataValidations count="1">
    <dataValidation type="decimal" allowBlank="1" showInputMessage="1" showErrorMessage="1" error="Hourly rate must be at least $12.75/hr to comply with current Massachusetts minimum wage law." prompt="Enter the Position's hourly rate complying with current (1/1/20) Massachusetts minimum wage law of $12.75/hour" sqref="C27:C28 C34:C37 C42:C45" xr:uid="{00000000-0002-0000-0300-000000000000}">
      <formula1>12.75</formula1>
      <formula2>999</formula2>
    </dataValidation>
  </dataValidations>
  <printOptions horizontalCentered="1" verticalCentered="1"/>
  <pageMargins left="0" right="0" top="0" bottom="0" header="0.19" footer="0"/>
  <pageSetup scale="59" orientation="portrait" r:id="rId1"/>
  <headerFooter alignWithMargins="0">
    <oddFooter>&amp;RVersion: July 2023</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pageSetUpPr fitToPage="1"/>
  </sheetPr>
  <dimension ref="A1:F79"/>
  <sheetViews>
    <sheetView workbookViewId="0">
      <pane ySplit="6" topLeftCell="A50" activePane="bottomLeft" state="frozenSplit"/>
      <selection activeCell="A10" sqref="A10"/>
      <selection pane="bottomLeft" activeCell="B19" sqref="B19"/>
    </sheetView>
  </sheetViews>
  <sheetFormatPr defaultColWidth="9.33203125" defaultRowHeight="13.8" x14ac:dyDescent="0.25"/>
  <cols>
    <col min="1" max="1" width="25.109375" style="4" customWidth="1"/>
    <col min="2" max="2" width="47.77734375" style="5" customWidth="1"/>
    <col min="3" max="3" width="10.33203125" style="27" customWidth="1"/>
    <col min="4" max="4" width="10.6640625" style="17" customWidth="1"/>
    <col min="5" max="5" width="9.6640625" style="21" customWidth="1"/>
    <col min="6" max="6" width="16.44140625" style="37" customWidth="1"/>
    <col min="7" max="7" width="11.6640625" style="4" customWidth="1"/>
    <col min="8" max="16384" width="9.33203125" style="4"/>
  </cols>
  <sheetData>
    <row r="1" spans="1:6" x14ac:dyDescent="0.25">
      <c r="A1" s="53" t="s">
        <v>61</v>
      </c>
      <c r="B1" s="5">
        <f>IF('year 1'!B1="","",'year 1'!B1)</f>
        <v>0</v>
      </c>
    </row>
    <row r="2" spans="1:6" x14ac:dyDescent="0.25">
      <c r="A2" s="53" t="s">
        <v>62</v>
      </c>
      <c r="B2" s="5">
        <f>IF('year 1'!B2="","",'year 1'!B2)</f>
        <v>0</v>
      </c>
    </row>
    <row r="3" spans="1:6" x14ac:dyDescent="0.25">
      <c r="A3" s="53" t="s">
        <v>63</v>
      </c>
      <c r="B3" s="5">
        <f>IF('year 1'!B3="","",'year 1'!B3)</f>
        <v>0</v>
      </c>
    </row>
    <row r="4" spans="1:6" x14ac:dyDescent="0.25">
      <c r="A4" s="53" t="s">
        <v>65</v>
      </c>
      <c r="B4" s="44"/>
    </row>
    <row r="5" spans="1:6" x14ac:dyDescent="0.25">
      <c r="A5" s="7"/>
      <c r="B5" s="8"/>
      <c r="C5" s="28"/>
      <c r="D5" s="18"/>
      <c r="E5" s="22"/>
      <c r="F5" s="38"/>
    </row>
    <row r="6" spans="1:6" s="3" customFormat="1" ht="27.6" x14ac:dyDescent="0.25">
      <c r="A6" s="1" t="s">
        <v>2</v>
      </c>
      <c r="B6" s="1" t="s">
        <v>1</v>
      </c>
      <c r="C6" s="2" t="s">
        <v>29</v>
      </c>
      <c r="D6" s="18" t="s">
        <v>28</v>
      </c>
      <c r="E6" s="23" t="s">
        <v>30</v>
      </c>
      <c r="F6" s="39" t="s">
        <v>165</v>
      </c>
    </row>
    <row r="7" spans="1:6" x14ac:dyDescent="0.25">
      <c r="A7" s="65" t="s">
        <v>85</v>
      </c>
    </row>
    <row r="8" spans="1:6" x14ac:dyDescent="0.25">
      <c r="A8" s="4" t="s">
        <v>0</v>
      </c>
      <c r="B8" s="44"/>
      <c r="C8" s="45"/>
      <c r="D8" s="46"/>
      <c r="E8" s="48"/>
      <c r="F8" s="37">
        <f>ROUND(+C8*D8*E8,0)</f>
        <v>0</v>
      </c>
    </row>
    <row r="9" spans="1:6" x14ac:dyDescent="0.25">
      <c r="A9" s="4" t="s">
        <v>4</v>
      </c>
      <c r="B9" s="44"/>
      <c r="C9" s="45"/>
      <c r="D9" s="46"/>
      <c r="E9" s="48"/>
      <c r="F9" s="37">
        <f>ROUND(+C9*D9*E9,0)</f>
        <v>0</v>
      </c>
    </row>
    <row r="10" spans="1:6" x14ac:dyDescent="0.25">
      <c r="A10" s="33" t="s">
        <v>48</v>
      </c>
      <c r="F10" s="40">
        <f>SUM(F8:F9)</f>
        <v>0</v>
      </c>
    </row>
    <row r="11" spans="1:6" x14ac:dyDescent="0.25">
      <c r="F11" s="41"/>
    </row>
    <row r="12" spans="1:6" x14ac:dyDescent="0.25">
      <c r="A12" s="66" t="s">
        <v>86</v>
      </c>
    </row>
    <row r="13" spans="1:6" x14ac:dyDescent="0.25">
      <c r="A13" s="4" t="s">
        <v>0</v>
      </c>
      <c r="B13" s="44"/>
      <c r="C13" s="45"/>
      <c r="D13" s="46"/>
      <c r="E13" s="48"/>
      <c r="F13" s="37">
        <f>ROUND(+C13*D13*E13,0)</f>
        <v>0</v>
      </c>
    </row>
    <row r="14" spans="1:6" x14ac:dyDescent="0.25">
      <c r="A14" s="4" t="s">
        <v>4</v>
      </c>
      <c r="B14" s="44"/>
      <c r="C14" s="45"/>
      <c r="D14" s="46"/>
      <c r="E14" s="48"/>
      <c r="F14" s="37">
        <f>ROUND(+C14*D14*E14,0)</f>
        <v>0</v>
      </c>
    </row>
    <row r="15" spans="1:6" x14ac:dyDescent="0.25">
      <c r="A15" s="33" t="s">
        <v>49</v>
      </c>
      <c r="F15" s="40">
        <f>SUM(F13:F14)</f>
        <v>0</v>
      </c>
    </row>
    <row r="16" spans="1:6" x14ac:dyDescent="0.25">
      <c r="A16" s="33"/>
      <c r="F16" s="41"/>
    </row>
    <row r="17" spans="1:6" x14ac:dyDescent="0.25">
      <c r="A17" s="7" t="s">
        <v>50</v>
      </c>
      <c r="B17" s="8"/>
      <c r="C17" s="28"/>
      <c r="D17" s="18"/>
      <c r="E17" s="22"/>
      <c r="F17" s="42">
        <f>+F15+F10</f>
        <v>0</v>
      </c>
    </row>
    <row r="18" spans="1:6" ht="15" customHeight="1" x14ac:dyDescent="0.25">
      <c r="A18" s="4" t="s">
        <v>87</v>
      </c>
      <c r="B18" s="125" t="s">
        <v>193</v>
      </c>
      <c r="C18" s="125"/>
      <c r="D18" s="125"/>
      <c r="E18" s="24"/>
      <c r="F18" s="40">
        <f>ROUND((+F10*36%)+(F15*8%),0)</f>
        <v>0</v>
      </c>
    </row>
    <row r="20" spans="1:6" x14ac:dyDescent="0.25">
      <c r="A20" s="67" t="s">
        <v>89</v>
      </c>
    </row>
    <row r="21" spans="1:6" x14ac:dyDescent="0.25">
      <c r="A21" s="4" t="s">
        <v>0</v>
      </c>
      <c r="B21" s="44"/>
      <c r="C21" s="45"/>
      <c r="D21" s="46"/>
      <c r="E21" s="48"/>
      <c r="F21" s="37">
        <f>ROUND(+C21*D21*E21,0)</f>
        <v>0</v>
      </c>
    </row>
    <row r="22" spans="1:6" x14ac:dyDescent="0.25">
      <c r="A22" s="4" t="s">
        <v>4</v>
      </c>
      <c r="B22" s="44"/>
      <c r="C22" s="45"/>
      <c r="D22" s="46"/>
      <c r="E22" s="48"/>
      <c r="F22" s="37">
        <f>ROUND(+C22*D22*E22,0)</f>
        <v>0</v>
      </c>
    </row>
    <row r="23" spans="1:6" x14ac:dyDescent="0.25">
      <c r="A23" s="4" t="s">
        <v>5</v>
      </c>
      <c r="B23" s="44"/>
      <c r="C23" s="45"/>
      <c r="D23" s="46"/>
      <c r="E23" s="48"/>
      <c r="F23" s="37">
        <f>ROUND(+C23*D23*E23,0)</f>
        <v>0</v>
      </c>
    </row>
    <row r="24" spans="1:6" x14ac:dyDescent="0.25">
      <c r="A24" s="7" t="s">
        <v>88</v>
      </c>
      <c r="B24" s="8"/>
      <c r="C24" s="28"/>
      <c r="D24" s="18"/>
      <c r="E24" s="22"/>
      <c r="F24" s="40">
        <f>SUM(F21:F23)</f>
        <v>0</v>
      </c>
    </row>
    <row r="25" spans="1:6" x14ac:dyDescent="0.25">
      <c r="A25" s="4" t="s">
        <v>87</v>
      </c>
      <c r="B25" s="49">
        <v>0.4</v>
      </c>
      <c r="C25" s="29"/>
      <c r="E25" s="24"/>
      <c r="F25" s="37">
        <f>ROUND(+F24*B25,0)</f>
        <v>0</v>
      </c>
    </row>
    <row r="26" spans="1:6" x14ac:dyDescent="0.25">
      <c r="A26" s="68" t="s">
        <v>90</v>
      </c>
      <c r="B26" s="11"/>
      <c r="C26" s="62" t="s">
        <v>101</v>
      </c>
      <c r="D26" s="63" t="s">
        <v>102</v>
      </c>
      <c r="E26" s="62" t="s">
        <v>103</v>
      </c>
    </row>
    <row r="27" spans="1:6" x14ac:dyDescent="0.25">
      <c r="A27" s="4" t="s">
        <v>0</v>
      </c>
      <c r="B27" s="44"/>
      <c r="C27" s="48"/>
      <c r="D27" s="54"/>
      <c r="E27" s="48"/>
      <c r="F27" s="37">
        <f>ROUND(+C27*D27*E27,0)</f>
        <v>0</v>
      </c>
    </row>
    <row r="28" spans="1:6" x14ac:dyDescent="0.25">
      <c r="A28" s="4" t="s">
        <v>4</v>
      </c>
      <c r="B28" s="44"/>
      <c r="C28" s="48"/>
      <c r="D28" s="54"/>
      <c r="E28" s="48"/>
      <c r="F28" s="37">
        <f>ROUND(+C28*D28*E28,0)</f>
        <v>0</v>
      </c>
    </row>
    <row r="29" spans="1:6" x14ac:dyDescent="0.25">
      <c r="A29" s="7" t="s">
        <v>119</v>
      </c>
      <c r="B29" s="8"/>
      <c r="C29" s="28"/>
      <c r="D29" s="18"/>
      <c r="E29" s="22"/>
      <c r="F29" s="40">
        <f>SUM(F27:F28)</f>
        <v>0</v>
      </c>
    </row>
    <row r="30" spans="1:6" x14ac:dyDescent="0.25">
      <c r="A30" s="4" t="s">
        <v>87</v>
      </c>
      <c r="B30" s="49">
        <v>0.08</v>
      </c>
      <c r="C30" s="29"/>
      <c r="E30" s="24"/>
      <c r="F30" s="37">
        <f>ROUND(+F29*B30,0)</f>
        <v>0</v>
      </c>
    </row>
    <row r="31" spans="1:6" x14ac:dyDescent="0.25">
      <c r="B31" s="61" t="s">
        <v>84</v>
      </c>
    </row>
    <row r="32" spans="1:6" x14ac:dyDescent="0.25">
      <c r="A32" s="68" t="s">
        <v>91</v>
      </c>
      <c r="B32" s="61"/>
    </row>
    <row r="33" spans="1:6" ht="24" x14ac:dyDescent="0.25">
      <c r="A33" s="12" t="s">
        <v>32</v>
      </c>
      <c r="B33" s="60" t="s">
        <v>192</v>
      </c>
      <c r="C33" s="62" t="s">
        <v>101</v>
      </c>
      <c r="D33" s="63" t="s">
        <v>102</v>
      </c>
      <c r="E33" s="62" t="s">
        <v>103</v>
      </c>
    </row>
    <row r="34" spans="1:6" x14ac:dyDescent="0.25">
      <c r="A34" s="4" t="s">
        <v>11</v>
      </c>
      <c r="B34" s="44"/>
      <c r="C34" s="48"/>
      <c r="D34" s="54"/>
      <c r="E34" s="48"/>
      <c r="F34" s="37">
        <f>ROUND(+C34*D34*E34,0)</f>
        <v>0</v>
      </c>
    </row>
    <row r="35" spans="1:6" x14ac:dyDescent="0.25">
      <c r="A35" s="4" t="s">
        <v>12</v>
      </c>
      <c r="B35" s="44"/>
      <c r="C35" s="48"/>
      <c r="D35" s="54"/>
      <c r="E35" s="48"/>
      <c r="F35" s="37">
        <f>ROUND(+C35*D35*E35,0)</f>
        <v>0</v>
      </c>
    </row>
    <row r="36" spans="1:6" x14ac:dyDescent="0.25">
      <c r="A36" s="4" t="s">
        <v>13</v>
      </c>
      <c r="B36" s="44"/>
      <c r="C36" s="48"/>
      <c r="D36" s="54"/>
      <c r="E36" s="48"/>
      <c r="F36" s="37">
        <f>ROUND(+C36*D36*E36,0)</f>
        <v>0</v>
      </c>
    </row>
    <row r="37" spans="1:6" x14ac:dyDescent="0.25">
      <c r="A37" s="7" t="s">
        <v>174</v>
      </c>
      <c r="B37" s="8"/>
      <c r="C37" s="28"/>
      <c r="D37" s="18"/>
      <c r="E37" s="22"/>
      <c r="F37" s="40">
        <f>SUM(F34:F36)</f>
        <v>0</v>
      </c>
    </row>
    <row r="38" spans="1:6" x14ac:dyDescent="0.25">
      <c r="A38" s="4" t="s">
        <v>8</v>
      </c>
      <c r="B38" s="49">
        <v>0</v>
      </c>
      <c r="C38" s="29"/>
      <c r="E38" s="24"/>
      <c r="F38" s="37">
        <f>ROUND(+F37*B38,0)</f>
        <v>0</v>
      </c>
    </row>
    <row r="39" spans="1:6" x14ac:dyDescent="0.25">
      <c r="A39" s="68" t="s">
        <v>92</v>
      </c>
      <c r="B39" s="61"/>
    </row>
    <row r="40" spans="1:6" ht="24" x14ac:dyDescent="0.25">
      <c r="A40" s="12" t="s">
        <v>32</v>
      </c>
      <c r="B40" s="60" t="s">
        <v>192</v>
      </c>
      <c r="C40" s="62" t="s">
        <v>101</v>
      </c>
      <c r="D40" s="63" t="s">
        <v>102</v>
      </c>
      <c r="E40" s="62" t="s">
        <v>103</v>
      </c>
    </row>
    <row r="41" spans="1:6" x14ac:dyDescent="0.25">
      <c r="A41" s="4" t="s">
        <v>11</v>
      </c>
      <c r="B41" s="44"/>
      <c r="C41" s="48"/>
      <c r="D41" s="54"/>
      <c r="E41" s="48"/>
      <c r="F41" s="37">
        <f>ROUND(+C41*D41*E41,0)</f>
        <v>0</v>
      </c>
    </row>
    <row r="42" spans="1:6" x14ac:dyDescent="0.25">
      <c r="A42" s="4" t="s">
        <v>12</v>
      </c>
      <c r="B42" s="44"/>
      <c r="C42" s="48"/>
      <c r="D42" s="54"/>
      <c r="E42" s="48"/>
      <c r="F42" s="37">
        <f>ROUND(+C42*D42*E42,0)</f>
        <v>0</v>
      </c>
    </row>
    <row r="43" spans="1:6" x14ac:dyDescent="0.25">
      <c r="A43" s="4" t="s">
        <v>13</v>
      </c>
      <c r="B43" s="44"/>
      <c r="C43" s="48"/>
      <c r="D43" s="54"/>
      <c r="E43" s="48"/>
      <c r="F43" s="37">
        <f>ROUND(+C43*D43*E43,0)</f>
        <v>0</v>
      </c>
    </row>
    <row r="44" spans="1:6" x14ac:dyDescent="0.25">
      <c r="A44" s="7" t="s">
        <v>175</v>
      </c>
      <c r="B44" s="8"/>
      <c r="C44" s="28"/>
      <c r="D44" s="18"/>
      <c r="E44" s="22"/>
      <c r="F44" s="40">
        <f>SUM(F41:F43)</f>
        <v>0</v>
      </c>
    </row>
    <row r="45" spans="1:6" x14ac:dyDescent="0.25">
      <c r="A45" s="4" t="s">
        <v>87</v>
      </c>
      <c r="B45" s="49">
        <v>0.08</v>
      </c>
      <c r="C45" s="29"/>
      <c r="E45" s="24"/>
      <c r="F45" s="37">
        <f>ROUND(+F44*B45,0)</f>
        <v>0</v>
      </c>
    </row>
    <row r="47" spans="1:6" x14ac:dyDescent="0.25">
      <c r="A47" s="53" t="s">
        <v>57</v>
      </c>
      <c r="C47" s="57"/>
      <c r="D47" s="57"/>
      <c r="E47" s="57"/>
      <c r="F47" s="37">
        <f>+F17+F24+F29+F37+F44</f>
        <v>0</v>
      </c>
    </row>
    <row r="48" spans="1:6" x14ac:dyDescent="0.25">
      <c r="A48" s="53" t="s">
        <v>58</v>
      </c>
      <c r="C48" s="55"/>
      <c r="D48" s="56"/>
      <c r="E48" s="55"/>
      <c r="F48" s="37">
        <f>+F18+F25+F30+F38+F45</f>
        <v>0</v>
      </c>
    </row>
    <row r="49" spans="1:6" x14ac:dyDescent="0.25">
      <c r="A49" s="58" t="s">
        <v>59</v>
      </c>
      <c r="B49" s="13"/>
      <c r="C49" s="30"/>
      <c r="D49" s="19"/>
      <c r="E49" s="25"/>
      <c r="F49" s="40">
        <f>+F47+F48</f>
        <v>0</v>
      </c>
    </row>
    <row r="51" spans="1:6" x14ac:dyDescent="0.25">
      <c r="A51" s="69" t="s">
        <v>93</v>
      </c>
    </row>
    <row r="52" spans="1:6" x14ac:dyDescent="0.25">
      <c r="A52" s="71" t="s">
        <v>98</v>
      </c>
      <c r="B52" s="70" t="s">
        <v>99</v>
      </c>
    </row>
    <row r="53" spans="1:6" x14ac:dyDescent="0.25">
      <c r="A53" s="4" t="s">
        <v>14</v>
      </c>
      <c r="B53" s="44"/>
      <c r="F53" s="50"/>
    </row>
    <row r="54" spans="1:6" x14ac:dyDescent="0.25">
      <c r="A54" s="4" t="s">
        <v>18</v>
      </c>
      <c r="B54" s="44"/>
      <c r="F54" s="50"/>
    </row>
    <row r="55" spans="1:6" x14ac:dyDescent="0.25">
      <c r="A55" s="4" t="s">
        <v>173</v>
      </c>
      <c r="B55" s="44"/>
      <c r="F55" s="50"/>
    </row>
    <row r="56" spans="1:6" x14ac:dyDescent="0.25">
      <c r="A56" s="4" t="s">
        <v>97</v>
      </c>
      <c r="B56" s="44"/>
      <c r="F56" s="50"/>
    </row>
    <row r="57" spans="1:6" x14ac:dyDescent="0.25">
      <c r="A57" s="4" t="s">
        <v>21</v>
      </c>
      <c r="B57" s="44"/>
      <c r="F57" s="50"/>
    </row>
    <row r="58" spans="1:6" x14ac:dyDescent="0.25">
      <c r="A58" s="4" t="s">
        <v>22</v>
      </c>
      <c r="B58" s="44"/>
      <c r="F58" s="50"/>
    </row>
    <row r="59" spans="1:6" x14ac:dyDescent="0.25">
      <c r="A59" s="4" t="s">
        <v>23</v>
      </c>
      <c r="B59" s="44"/>
      <c r="F59" s="50"/>
    </row>
    <row r="60" spans="1:6" x14ac:dyDescent="0.25">
      <c r="A60" s="4" t="s">
        <v>20</v>
      </c>
      <c r="B60" s="44"/>
      <c r="F60" s="50"/>
    </row>
    <row r="62" spans="1:6" x14ac:dyDescent="0.25">
      <c r="A62" s="14" t="s">
        <v>24</v>
      </c>
      <c r="B62" s="8"/>
      <c r="C62" s="28"/>
      <c r="D62" s="18"/>
      <c r="E62" s="22"/>
      <c r="F62" s="40">
        <f>ROUND(SUM(F53:F61),0)</f>
        <v>0</v>
      </c>
    </row>
    <row r="64" spans="1:6" x14ac:dyDescent="0.25">
      <c r="A64" s="4" t="s">
        <v>53</v>
      </c>
    </row>
    <row r="65" spans="1:6" x14ac:dyDescent="0.25">
      <c r="A65" s="4" t="s">
        <v>25</v>
      </c>
      <c r="F65" s="37">
        <f>+F49</f>
        <v>0</v>
      </c>
    </row>
    <row r="66" spans="1:6" x14ac:dyDescent="0.25">
      <c r="A66" s="4" t="s">
        <v>55</v>
      </c>
      <c r="C66" s="32"/>
      <c r="D66" s="56"/>
      <c r="F66" s="37">
        <f>ROUND(+F65*C66,0)</f>
        <v>0</v>
      </c>
    </row>
    <row r="67" spans="1:6" x14ac:dyDescent="0.25">
      <c r="A67" s="4" t="s">
        <v>184</v>
      </c>
    </row>
    <row r="68" spans="1:6" ht="14.4" thickBot="1" x14ac:dyDescent="0.3">
      <c r="A68" s="59" t="s">
        <v>60</v>
      </c>
      <c r="B68" s="15"/>
      <c r="C68" s="31"/>
      <c r="D68" s="20"/>
      <c r="E68" s="26"/>
      <c r="F68" s="43">
        <f>+F49+F62+F66</f>
        <v>0</v>
      </c>
    </row>
    <row r="69" spans="1:6" ht="5.25" customHeight="1" thickTop="1" x14ac:dyDescent="0.25"/>
    <row r="70" spans="1:6" x14ac:dyDescent="0.25">
      <c r="A70" s="51" t="s">
        <v>114</v>
      </c>
      <c r="B70" s="44"/>
      <c r="C70" s="45"/>
      <c r="D70" s="46"/>
      <c r="E70" s="47"/>
      <c r="F70" s="50"/>
    </row>
    <row r="71" spans="1:6" x14ac:dyDescent="0.25">
      <c r="C71" s="72"/>
      <c r="D71" s="73"/>
      <c r="E71" s="74"/>
    </row>
    <row r="72" spans="1:6" ht="5.25" customHeight="1" x14ac:dyDescent="0.25"/>
    <row r="73" spans="1:6" x14ac:dyDescent="0.25">
      <c r="A73" s="4" t="s">
        <v>194</v>
      </c>
    </row>
    <row r="74" spans="1:6" x14ac:dyDescent="0.25">
      <c r="A74" s="4" t="s">
        <v>195</v>
      </c>
    </row>
    <row r="75" spans="1:6" x14ac:dyDescent="0.25">
      <c r="A75" s="4" t="s">
        <v>196</v>
      </c>
    </row>
    <row r="76" spans="1:6" x14ac:dyDescent="0.25">
      <c r="A76" s="53" t="s">
        <v>52</v>
      </c>
    </row>
    <row r="77" spans="1:6" x14ac:dyDescent="0.25">
      <c r="A77" s="4" t="s">
        <v>94</v>
      </c>
    </row>
    <row r="78" spans="1:6" x14ac:dyDescent="0.25">
      <c r="A78" s="4" t="s">
        <v>95</v>
      </c>
    </row>
    <row r="79" spans="1:6" x14ac:dyDescent="0.25">
      <c r="A79" s="4" t="s">
        <v>96</v>
      </c>
    </row>
  </sheetData>
  <mergeCells count="1">
    <mergeCell ref="B18:D18"/>
  </mergeCells>
  <dataValidations count="1">
    <dataValidation type="decimal" allowBlank="1" showInputMessage="1" showErrorMessage="1" error="Hourly rate must be at least $12.75/hr to comply with current Massachusetts minimum wage law." prompt="Enter the Position's hourly rate complying with current (1/1/20) Massachusetts minimum wage law of $12.75/hour" sqref="C27:C28 C34:C36 C41:C43" xr:uid="{00000000-0002-0000-0400-000000000000}">
      <formula1>12.75</formula1>
      <formula2>999</formula2>
    </dataValidation>
  </dataValidations>
  <printOptions horizontalCentered="1" verticalCentered="1"/>
  <pageMargins left="0" right="0" top="0" bottom="0" header="0.19" footer="0"/>
  <pageSetup scale="61" orientation="portrait" r:id="rId1"/>
  <headerFooter alignWithMargins="0">
    <oddFooter>&amp;RVersion: July 2023</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pageSetUpPr fitToPage="1"/>
  </sheetPr>
  <dimension ref="A1:F79"/>
  <sheetViews>
    <sheetView workbookViewId="0">
      <pane ySplit="6" topLeftCell="A68" activePane="bottomLeft" state="frozenSplit"/>
      <selection activeCell="A10" sqref="A10"/>
      <selection pane="bottomLeft" activeCell="B19" sqref="B19"/>
    </sheetView>
  </sheetViews>
  <sheetFormatPr defaultColWidth="9.33203125" defaultRowHeight="13.8" x14ac:dyDescent="0.25"/>
  <cols>
    <col min="1" max="1" width="25.109375" style="4" customWidth="1"/>
    <col min="2" max="2" width="47.77734375" style="5" customWidth="1"/>
    <col min="3" max="3" width="10.33203125" style="27" customWidth="1"/>
    <col min="4" max="4" width="10.6640625" style="17" customWidth="1"/>
    <col min="5" max="5" width="9.6640625" style="21" customWidth="1"/>
    <col min="6" max="6" width="16.44140625" style="37" customWidth="1"/>
    <col min="7" max="7" width="11.6640625" style="4" customWidth="1"/>
    <col min="8" max="16384" width="9.33203125" style="4"/>
  </cols>
  <sheetData>
    <row r="1" spans="1:6" x14ac:dyDescent="0.25">
      <c r="A1" s="53" t="s">
        <v>61</v>
      </c>
      <c r="B1" s="5">
        <f>IF('year 1'!B1="","",'year 1'!B1)</f>
        <v>0</v>
      </c>
    </row>
    <row r="2" spans="1:6" x14ac:dyDescent="0.25">
      <c r="A2" s="53" t="s">
        <v>62</v>
      </c>
      <c r="B2" s="5">
        <f>IF('year 1'!B2="","",'year 1'!B2)</f>
        <v>0</v>
      </c>
    </row>
    <row r="3" spans="1:6" x14ac:dyDescent="0.25">
      <c r="A3" s="53" t="s">
        <v>63</v>
      </c>
      <c r="B3" s="5">
        <f>IF('year 1'!B3="","",'year 1'!B3)</f>
        <v>0</v>
      </c>
    </row>
    <row r="4" spans="1:6" x14ac:dyDescent="0.25">
      <c r="A4" s="53" t="s">
        <v>65</v>
      </c>
      <c r="B4" s="44"/>
    </row>
    <row r="5" spans="1:6" x14ac:dyDescent="0.25">
      <c r="A5" s="7"/>
      <c r="B5" s="8"/>
      <c r="C5" s="28"/>
      <c r="D5" s="18"/>
      <c r="E5" s="22"/>
      <c r="F5" s="38"/>
    </row>
    <row r="6" spans="1:6" s="3" customFormat="1" ht="27.6" x14ac:dyDescent="0.25">
      <c r="A6" s="1" t="s">
        <v>2</v>
      </c>
      <c r="B6" s="1" t="s">
        <v>1</v>
      </c>
      <c r="C6" s="2" t="s">
        <v>29</v>
      </c>
      <c r="D6" s="18" t="s">
        <v>28</v>
      </c>
      <c r="E6" s="23" t="s">
        <v>30</v>
      </c>
      <c r="F6" s="39" t="s">
        <v>166</v>
      </c>
    </row>
    <row r="7" spans="1:6" x14ac:dyDescent="0.25">
      <c r="A7" s="65" t="s">
        <v>85</v>
      </c>
    </row>
    <row r="8" spans="1:6" x14ac:dyDescent="0.25">
      <c r="A8" s="4" t="s">
        <v>0</v>
      </c>
      <c r="B8" s="44"/>
      <c r="C8" s="45"/>
      <c r="D8" s="46"/>
      <c r="E8" s="48"/>
      <c r="F8" s="37">
        <f>ROUND(+C8*D8*E8,0)</f>
        <v>0</v>
      </c>
    </row>
    <row r="9" spans="1:6" x14ac:dyDescent="0.25">
      <c r="A9" s="4" t="s">
        <v>4</v>
      </c>
      <c r="B9" s="44"/>
      <c r="C9" s="45"/>
      <c r="D9" s="46"/>
      <c r="E9" s="48"/>
      <c r="F9" s="37">
        <f>ROUND(+C9*D9*E9,0)</f>
        <v>0</v>
      </c>
    </row>
    <row r="10" spans="1:6" x14ac:dyDescent="0.25">
      <c r="A10" s="33" t="s">
        <v>48</v>
      </c>
      <c r="F10" s="40">
        <f>SUM(F8:F9)</f>
        <v>0</v>
      </c>
    </row>
    <row r="11" spans="1:6" x14ac:dyDescent="0.25">
      <c r="F11" s="41"/>
    </row>
    <row r="12" spans="1:6" x14ac:dyDescent="0.25">
      <c r="A12" s="66" t="s">
        <v>86</v>
      </c>
    </row>
    <row r="13" spans="1:6" x14ac:dyDescent="0.25">
      <c r="A13" s="4" t="s">
        <v>0</v>
      </c>
      <c r="B13" s="44"/>
      <c r="C13" s="45"/>
      <c r="D13" s="46"/>
      <c r="E13" s="48"/>
      <c r="F13" s="37">
        <f>ROUND(+C13*D13*E13,0)</f>
        <v>0</v>
      </c>
    </row>
    <row r="14" spans="1:6" x14ac:dyDescent="0.25">
      <c r="A14" s="4" t="s">
        <v>4</v>
      </c>
      <c r="B14" s="44"/>
      <c r="C14" s="45"/>
      <c r="D14" s="46"/>
      <c r="E14" s="48"/>
      <c r="F14" s="37">
        <f>ROUND(+C14*D14*E14,0)</f>
        <v>0</v>
      </c>
    </row>
    <row r="15" spans="1:6" x14ac:dyDescent="0.25">
      <c r="A15" s="33" t="s">
        <v>49</v>
      </c>
      <c r="F15" s="40">
        <f>SUM(F13:F14)</f>
        <v>0</v>
      </c>
    </row>
    <row r="16" spans="1:6" x14ac:dyDescent="0.25">
      <c r="A16" s="33"/>
      <c r="F16" s="41"/>
    </row>
    <row r="17" spans="1:6" x14ac:dyDescent="0.25">
      <c r="A17" s="7" t="s">
        <v>50</v>
      </c>
      <c r="B17" s="8"/>
      <c r="C17" s="28"/>
      <c r="D17" s="18"/>
      <c r="E17" s="22"/>
      <c r="F17" s="42">
        <f>+F15+F10</f>
        <v>0</v>
      </c>
    </row>
    <row r="18" spans="1:6" ht="15" customHeight="1" x14ac:dyDescent="0.25">
      <c r="A18" s="4" t="s">
        <v>87</v>
      </c>
      <c r="B18" s="125" t="s">
        <v>193</v>
      </c>
      <c r="C18" s="125"/>
      <c r="D18" s="125"/>
      <c r="E18" s="24"/>
      <c r="F18" s="40">
        <f>ROUND((+F10*36%)+(F15*8%),0)</f>
        <v>0</v>
      </c>
    </row>
    <row r="20" spans="1:6" x14ac:dyDescent="0.25">
      <c r="A20" s="67" t="s">
        <v>89</v>
      </c>
    </row>
    <row r="21" spans="1:6" x14ac:dyDescent="0.25">
      <c r="A21" s="4" t="s">
        <v>0</v>
      </c>
      <c r="B21" s="44"/>
      <c r="C21" s="45"/>
      <c r="D21" s="46"/>
      <c r="E21" s="48"/>
      <c r="F21" s="37">
        <f>ROUND(+C21*D21*E21,0)</f>
        <v>0</v>
      </c>
    </row>
    <row r="22" spans="1:6" x14ac:dyDescent="0.25">
      <c r="A22" s="4" t="s">
        <v>4</v>
      </c>
      <c r="B22" s="44"/>
      <c r="C22" s="45"/>
      <c r="D22" s="46"/>
      <c r="E22" s="48"/>
      <c r="F22" s="37">
        <f>ROUND(+C22*D22*E22,0)</f>
        <v>0</v>
      </c>
    </row>
    <row r="23" spans="1:6" x14ac:dyDescent="0.25">
      <c r="A23" s="4" t="s">
        <v>5</v>
      </c>
      <c r="B23" s="44"/>
      <c r="C23" s="45"/>
      <c r="D23" s="46"/>
      <c r="E23" s="48"/>
      <c r="F23" s="37">
        <f>ROUND(+C23*D23*E23,0)</f>
        <v>0</v>
      </c>
    </row>
    <row r="24" spans="1:6" x14ac:dyDescent="0.25">
      <c r="A24" s="7" t="s">
        <v>88</v>
      </c>
      <c r="B24" s="8"/>
      <c r="C24" s="28"/>
      <c r="D24" s="18"/>
      <c r="E24" s="22"/>
      <c r="F24" s="40">
        <f>SUM(F21:F23)</f>
        <v>0</v>
      </c>
    </row>
    <row r="25" spans="1:6" ht="15" customHeight="1" x14ac:dyDescent="0.25">
      <c r="A25" s="4" t="s">
        <v>87</v>
      </c>
      <c r="B25" s="49">
        <v>0.4</v>
      </c>
      <c r="C25" s="29"/>
      <c r="E25" s="24"/>
      <c r="F25" s="37">
        <f>ROUND(+F24*B25,0)</f>
        <v>0</v>
      </c>
    </row>
    <row r="26" spans="1:6" x14ac:dyDescent="0.25">
      <c r="A26" s="68" t="s">
        <v>90</v>
      </c>
      <c r="B26" s="11"/>
      <c r="C26" s="62" t="s">
        <v>101</v>
      </c>
      <c r="D26" s="63" t="s">
        <v>102</v>
      </c>
      <c r="E26" s="62" t="s">
        <v>103</v>
      </c>
    </row>
    <row r="27" spans="1:6" x14ac:dyDescent="0.25">
      <c r="A27" s="4" t="s">
        <v>0</v>
      </c>
      <c r="B27" s="44"/>
      <c r="C27" s="48"/>
      <c r="D27" s="54"/>
      <c r="E27" s="48"/>
      <c r="F27" s="37">
        <f>ROUND(+C27*D27*E27,0)</f>
        <v>0</v>
      </c>
    </row>
    <row r="28" spans="1:6" x14ac:dyDescent="0.25">
      <c r="A28" s="4" t="s">
        <v>4</v>
      </c>
      <c r="B28" s="44"/>
      <c r="C28" s="48"/>
      <c r="D28" s="54"/>
      <c r="E28" s="48"/>
      <c r="F28" s="37">
        <f>ROUND(+C28*D28*E28,0)</f>
        <v>0</v>
      </c>
    </row>
    <row r="29" spans="1:6" x14ac:dyDescent="0.25">
      <c r="A29" s="7" t="s">
        <v>119</v>
      </c>
      <c r="B29" s="8"/>
      <c r="C29" s="28"/>
      <c r="D29" s="18"/>
      <c r="E29" s="22"/>
      <c r="F29" s="40">
        <f>SUM(F27:F28)</f>
        <v>0</v>
      </c>
    </row>
    <row r="30" spans="1:6" x14ac:dyDescent="0.25">
      <c r="A30" s="4" t="s">
        <v>87</v>
      </c>
      <c r="B30" s="49">
        <v>0.08</v>
      </c>
      <c r="C30" s="29"/>
      <c r="E30" s="24"/>
      <c r="F30" s="37">
        <f>ROUND(+F29*B30,0)</f>
        <v>0</v>
      </c>
    </row>
    <row r="31" spans="1:6" x14ac:dyDescent="0.25">
      <c r="B31" s="61" t="s">
        <v>84</v>
      </c>
    </row>
    <row r="32" spans="1:6" x14ac:dyDescent="0.25">
      <c r="A32" s="68" t="s">
        <v>91</v>
      </c>
      <c r="B32" s="61"/>
    </row>
    <row r="33" spans="1:6" ht="24" x14ac:dyDescent="0.25">
      <c r="A33" s="12" t="s">
        <v>32</v>
      </c>
      <c r="B33" s="60" t="s">
        <v>192</v>
      </c>
      <c r="C33" s="62" t="s">
        <v>101</v>
      </c>
      <c r="D33" s="63" t="s">
        <v>102</v>
      </c>
      <c r="E33" s="62" t="s">
        <v>103</v>
      </c>
    </row>
    <row r="34" spans="1:6" x14ac:dyDescent="0.25">
      <c r="A34" s="4" t="s">
        <v>11</v>
      </c>
      <c r="B34" s="44"/>
      <c r="C34" s="48"/>
      <c r="D34" s="54"/>
      <c r="E34" s="48"/>
      <c r="F34" s="37">
        <f>ROUND(+C34*D34*E34,0)</f>
        <v>0</v>
      </c>
    </row>
    <row r="35" spans="1:6" x14ac:dyDescent="0.25">
      <c r="A35" s="4" t="s">
        <v>12</v>
      </c>
      <c r="B35" s="44"/>
      <c r="C35" s="48"/>
      <c r="D35" s="54"/>
      <c r="E35" s="48"/>
      <c r="F35" s="37">
        <f>ROUND(+C35*D35*E35,0)</f>
        <v>0</v>
      </c>
    </row>
    <row r="36" spans="1:6" x14ac:dyDescent="0.25">
      <c r="A36" s="4" t="s">
        <v>13</v>
      </c>
      <c r="B36" s="44"/>
      <c r="C36" s="48"/>
      <c r="D36" s="54"/>
      <c r="E36" s="48"/>
      <c r="F36" s="37">
        <f>ROUND(+C36*D36*E36,0)</f>
        <v>0</v>
      </c>
    </row>
    <row r="37" spans="1:6" x14ac:dyDescent="0.25">
      <c r="A37" s="7" t="s">
        <v>174</v>
      </c>
      <c r="B37" s="8"/>
      <c r="C37" s="28"/>
      <c r="D37" s="18"/>
      <c r="E37" s="22"/>
      <c r="F37" s="40">
        <f>SUM(F34:F36)</f>
        <v>0</v>
      </c>
    </row>
    <row r="38" spans="1:6" x14ac:dyDescent="0.25">
      <c r="A38" s="4" t="s">
        <v>8</v>
      </c>
      <c r="B38" s="49">
        <v>0</v>
      </c>
      <c r="C38" s="29"/>
      <c r="E38" s="24"/>
      <c r="F38" s="37">
        <f>ROUND(+F37*B38,0)</f>
        <v>0</v>
      </c>
    </row>
    <row r="39" spans="1:6" x14ac:dyDescent="0.25">
      <c r="A39" s="68" t="s">
        <v>92</v>
      </c>
      <c r="B39" s="61"/>
    </row>
    <row r="40" spans="1:6" ht="24" x14ac:dyDescent="0.25">
      <c r="A40" s="12" t="s">
        <v>32</v>
      </c>
      <c r="B40" s="60" t="s">
        <v>192</v>
      </c>
      <c r="C40" s="62" t="s">
        <v>101</v>
      </c>
      <c r="D40" s="63" t="s">
        <v>102</v>
      </c>
      <c r="E40" s="62" t="s">
        <v>103</v>
      </c>
    </row>
    <row r="41" spans="1:6" x14ac:dyDescent="0.25">
      <c r="A41" s="4" t="s">
        <v>11</v>
      </c>
      <c r="B41" s="44"/>
      <c r="C41" s="48"/>
      <c r="D41" s="54"/>
      <c r="E41" s="48"/>
      <c r="F41" s="37">
        <f>ROUND(+C41*D41*E41,0)</f>
        <v>0</v>
      </c>
    </row>
    <row r="42" spans="1:6" x14ac:dyDescent="0.25">
      <c r="A42" s="4" t="s">
        <v>12</v>
      </c>
      <c r="B42" s="44"/>
      <c r="C42" s="48"/>
      <c r="D42" s="54"/>
      <c r="E42" s="48"/>
      <c r="F42" s="37">
        <f>ROUND(+C42*D42*E42,0)</f>
        <v>0</v>
      </c>
    </row>
    <row r="43" spans="1:6" x14ac:dyDescent="0.25">
      <c r="A43" s="4" t="s">
        <v>13</v>
      </c>
      <c r="B43" s="44"/>
      <c r="C43" s="48"/>
      <c r="D43" s="54"/>
      <c r="E43" s="48"/>
      <c r="F43" s="37">
        <f>ROUND(+C43*D43*E43,0)</f>
        <v>0</v>
      </c>
    </row>
    <row r="44" spans="1:6" x14ac:dyDescent="0.25">
      <c r="A44" s="7" t="s">
        <v>175</v>
      </c>
      <c r="B44" s="8"/>
      <c r="C44" s="28"/>
      <c r="D44" s="18"/>
      <c r="E44" s="22"/>
      <c r="F44" s="40">
        <f>SUM(F41:F43)</f>
        <v>0</v>
      </c>
    </row>
    <row r="45" spans="1:6" x14ac:dyDescent="0.25">
      <c r="A45" s="4" t="s">
        <v>87</v>
      </c>
      <c r="B45" s="49">
        <v>0.08</v>
      </c>
      <c r="C45" s="29"/>
      <c r="E45" s="24"/>
      <c r="F45" s="37">
        <f>ROUND(+F44*B45,0)</f>
        <v>0</v>
      </c>
    </row>
    <row r="47" spans="1:6" x14ac:dyDescent="0.25">
      <c r="A47" s="53" t="s">
        <v>57</v>
      </c>
      <c r="C47" s="57"/>
      <c r="D47" s="57"/>
      <c r="E47" s="57"/>
      <c r="F47" s="37">
        <f>+F17+F24+F29+F37+F44</f>
        <v>0</v>
      </c>
    </row>
    <row r="48" spans="1:6" x14ac:dyDescent="0.25">
      <c r="A48" s="53" t="s">
        <v>58</v>
      </c>
      <c r="C48" s="55"/>
      <c r="D48" s="56"/>
      <c r="E48" s="55"/>
      <c r="F48" s="37">
        <f>+F18+F25+F30+F38+F45</f>
        <v>0</v>
      </c>
    </row>
    <row r="49" spans="1:6" x14ac:dyDescent="0.25">
      <c r="A49" s="58" t="s">
        <v>59</v>
      </c>
      <c r="B49" s="13"/>
      <c r="C49" s="30"/>
      <c r="D49" s="19"/>
      <c r="E49" s="25"/>
      <c r="F49" s="40">
        <f>+F47+F48</f>
        <v>0</v>
      </c>
    </row>
    <row r="51" spans="1:6" x14ac:dyDescent="0.25">
      <c r="A51" s="69" t="s">
        <v>93</v>
      </c>
    </row>
    <row r="52" spans="1:6" x14ac:dyDescent="0.25">
      <c r="A52" s="71" t="s">
        <v>98</v>
      </c>
      <c r="B52" s="70" t="s">
        <v>99</v>
      </c>
    </row>
    <row r="53" spans="1:6" x14ac:dyDescent="0.25">
      <c r="A53" s="4" t="s">
        <v>14</v>
      </c>
      <c r="B53" s="44"/>
      <c r="F53" s="50"/>
    </row>
    <row r="54" spans="1:6" x14ac:dyDescent="0.25">
      <c r="A54" s="4" t="s">
        <v>18</v>
      </c>
      <c r="B54" s="44"/>
      <c r="F54" s="50"/>
    </row>
    <row r="55" spans="1:6" x14ac:dyDescent="0.25">
      <c r="A55" s="4" t="s">
        <v>173</v>
      </c>
      <c r="B55" s="44"/>
      <c r="F55" s="50"/>
    </row>
    <row r="56" spans="1:6" x14ac:dyDescent="0.25">
      <c r="A56" s="4" t="s">
        <v>97</v>
      </c>
      <c r="B56" s="44"/>
      <c r="F56" s="50"/>
    </row>
    <row r="57" spans="1:6" x14ac:dyDescent="0.25">
      <c r="A57" s="4" t="s">
        <v>21</v>
      </c>
      <c r="B57" s="44"/>
      <c r="F57" s="50"/>
    </row>
    <row r="58" spans="1:6" x14ac:dyDescent="0.25">
      <c r="A58" s="4" t="s">
        <v>22</v>
      </c>
      <c r="B58" s="44"/>
      <c r="F58" s="50"/>
    </row>
    <row r="59" spans="1:6" x14ac:dyDescent="0.25">
      <c r="A59" s="4" t="s">
        <v>23</v>
      </c>
      <c r="B59" s="44"/>
      <c r="F59" s="50"/>
    </row>
    <row r="60" spans="1:6" x14ac:dyDescent="0.25">
      <c r="A60" s="4" t="s">
        <v>20</v>
      </c>
      <c r="B60" s="44"/>
      <c r="F60" s="50"/>
    </row>
    <row r="62" spans="1:6" x14ac:dyDescent="0.25">
      <c r="A62" s="14" t="s">
        <v>24</v>
      </c>
      <c r="B62" s="8"/>
      <c r="C62" s="28"/>
      <c r="D62" s="18"/>
      <c r="E62" s="22"/>
      <c r="F62" s="40">
        <f>ROUND(SUM(F53:F61),0)</f>
        <v>0</v>
      </c>
    </row>
    <row r="64" spans="1:6" x14ac:dyDescent="0.25">
      <c r="A64" s="4" t="s">
        <v>53</v>
      </c>
    </row>
    <row r="65" spans="1:6" x14ac:dyDescent="0.25">
      <c r="A65" s="4" t="s">
        <v>25</v>
      </c>
      <c r="F65" s="37">
        <f>+F49</f>
        <v>0</v>
      </c>
    </row>
    <row r="66" spans="1:6" x14ac:dyDescent="0.25">
      <c r="A66" s="4" t="s">
        <v>55</v>
      </c>
      <c r="C66" s="32"/>
      <c r="D66" s="56"/>
      <c r="F66" s="37">
        <f>ROUND(+F65*C66,0)</f>
        <v>0</v>
      </c>
    </row>
    <row r="67" spans="1:6" x14ac:dyDescent="0.25">
      <c r="A67" s="4" t="s">
        <v>184</v>
      </c>
    </row>
    <row r="68" spans="1:6" ht="14.4" thickBot="1" x14ac:dyDescent="0.3">
      <c r="A68" s="59" t="s">
        <v>60</v>
      </c>
      <c r="B68" s="15"/>
      <c r="C68" s="31"/>
      <c r="D68" s="20"/>
      <c r="E68" s="26"/>
      <c r="F68" s="43">
        <f>+F49+F62+F66</f>
        <v>0</v>
      </c>
    </row>
    <row r="69" spans="1:6" ht="5.25" customHeight="1" thickTop="1" x14ac:dyDescent="0.25"/>
    <row r="70" spans="1:6" x14ac:dyDescent="0.25">
      <c r="A70" s="51" t="s">
        <v>114</v>
      </c>
      <c r="B70" s="44"/>
      <c r="C70" s="45"/>
      <c r="D70" s="46"/>
      <c r="E70" s="47"/>
      <c r="F70" s="50"/>
    </row>
    <row r="71" spans="1:6" x14ac:dyDescent="0.25">
      <c r="C71" s="72"/>
      <c r="D71" s="73"/>
      <c r="E71" s="74"/>
    </row>
    <row r="72" spans="1:6" ht="5.25" customHeight="1" x14ac:dyDescent="0.25"/>
    <row r="73" spans="1:6" x14ac:dyDescent="0.25">
      <c r="A73" s="4" t="s">
        <v>194</v>
      </c>
    </row>
    <row r="74" spans="1:6" x14ac:dyDescent="0.25">
      <c r="A74" s="4" t="s">
        <v>195</v>
      </c>
    </row>
    <row r="75" spans="1:6" x14ac:dyDescent="0.25">
      <c r="A75" s="4" t="s">
        <v>196</v>
      </c>
    </row>
    <row r="76" spans="1:6" x14ac:dyDescent="0.25">
      <c r="A76" s="53" t="s">
        <v>52</v>
      </c>
    </row>
    <row r="77" spans="1:6" x14ac:dyDescent="0.25">
      <c r="A77" s="4" t="s">
        <v>94</v>
      </c>
    </row>
    <row r="78" spans="1:6" x14ac:dyDescent="0.25">
      <c r="A78" s="4" t="s">
        <v>95</v>
      </c>
    </row>
    <row r="79" spans="1:6" x14ac:dyDescent="0.25">
      <c r="A79" s="4" t="s">
        <v>96</v>
      </c>
    </row>
  </sheetData>
  <mergeCells count="1">
    <mergeCell ref="B18:D18"/>
  </mergeCells>
  <dataValidations count="1">
    <dataValidation type="decimal" allowBlank="1" showInputMessage="1" showErrorMessage="1" error="Hourly rate must be at least $12.75/hr to comply with current Massachusetts minimum wage law." prompt="Enter the Position's hourly rate complying with current (1/1/20) Massachusetts minimum wage law of $12.75/hour" sqref="C34:C36 C41:C43 C27:C28" xr:uid="{00000000-0002-0000-0500-000000000000}">
      <formula1>12.75</formula1>
      <formula2>999</formula2>
    </dataValidation>
  </dataValidations>
  <printOptions horizontalCentered="1" verticalCentered="1"/>
  <pageMargins left="0" right="0" top="0" bottom="0" header="0.19" footer="0"/>
  <pageSetup scale="61" orientation="portrait" r:id="rId1"/>
  <headerFooter alignWithMargins="0">
    <oddFooter>&amp;RVersion: July 2023</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22"/>
  </sheetPr>
  <dimension ref="A1:C42"/>
  <sheetViews>
    <sheetView showZeros="0" topLeftCell="A26" workbookViewId="0">
      <selection activeCell="B14" sqref="B14"/>
    </sheetView>
  </sheetViews>
  <sheetFormatPr defaultColWidth="9.33203125" defaultRowHeight="13.8" x14ac:dyDescent="0.25"/>
  <cols>
    <col min="1" max="1" width="27.77734375" style="4" customWidth="1"/>
    <col min="2" max="2" width="40.33203125" style="5" customWidth="1"/>
    <col min="3" max="3" width="23.33203125" style="6" customWidth="1"/>
    <col min="4" max="4" width="11.6640625" style="4" customWidth="1"/>
    <col min="5" max="16384" width="9.33203125" style="4"/>
  </cols>
  <sheetData>
    <row r="1" spans="1:3" x14ac:dyDescent="0.25">
      <c r="A1" s="53" t="s">
        <v>61</v>
      </c>
      <c r="B1" s="5">
        <f>+'year 1'!B1</f>
        <v>0</v>
      </c>
    </row>
    <row r="2" spans="1:3" x14ac:dyDescent="0.25">
      <c r="A2" s="53" t="s">
        <v>62</v>
      </c>
      <c r="B2" s="5">
        <f>+'year 1'!B2</f>
        <v>0</v>
      </c>
    </row>
    <row r="3" spans="1:3" x14ac:dyDescent="0.25">
      <c r="A3" s="53" t="s">
        <v>63</v>
      </c>
      <c r="B3" s="5">
        <f>+'year 1'!B3</f>
        <v>0</v>
      </c>
    </row>
    <row r="4" spans="1:3" x14ac:dyDescent="0.25">
      <c r="A4" s="53" t="s">
        <v>64</v>
      </c>
      <c r="B4" s="44"/>
    </row>
    <row r="5" spans="1:3" ht="15.6" x14ac:dyDescent="0.3">
      <c r="A5" s="126" t="s">
        <v>51</v>
      </c>
      <c r="B5" s="126"/>
      <c r="C5" s="126"/>
    </row>
    <row r="6" spans="1:3" s="3" customFormat="1" ht="27.6" x14ac:dyDescent="0.25">
      <c r="A6" s="1" t="s">
        <v>2</v>
      </c>
      <c r="B6" s="1"/>
      <c r="C6" s="2" t="s">
        <v>27</v>
      </c>
    </row>
    <row r="7" spans="1:3" x14ac:dyDescent="0.25">
      <c r="A7" s="9" t="s">
        <v>3</v>
      </c>
    </row>
    <row r="8" spans="1:3" x14ac:dyDescent="0.25">
      <c r="A8" s="7" t="s">
        <v>7</v>
      </c>
      <c r="B8" s="8"/>
      <c r="C8" s="10">
        <f>'year 1'!F17+'year 2'!F17+'year 3'!F17+'year 4'!F17+'year 5'!F17</f>
        <v>0</v>
      </c>
    </row>
    <row r="9" spans="1:3" x14ac:dyDescent="0.25">
      <c r="A9" s="4" t="s">
        <v>8</v>
      </c>
      <c r="B9" s="11" t="s">
        <v>197</v>
      </c>
      <c r="C9" s="10">
        <f>'year 1'!F18+'year 2'!F18+'year 3'!F18+'year 4'!F18+'year 5'!F18</f>
        <v>0</v>
      </c>
    </row>
    <row r="11" spans="1:3" x14ac:dyDescent="0.25">
      <c r="A11" s="12" t="s">
        <v>6</v>
      </c>
    </row>
    <row r="12" spans="1:3" x14ac:dyDescent="0.25">
      <c r="A12" s="7" t="s">
        <v>9</v>
      </c>
      <c r="B12" s="8"/>
      <c r="C12" s="10">
        <f>'year 1'!F24+'year 1'!F29+'year 2'!F24+'year 2'!F29+'year 3'!F24+'year 3'!F29+'year 4'!F24+'year 4'!F29+'year 5'!F24+'year 5'!F29</f>
        <v>0</v>
      </c>
    </row>
    <row r="13" spans="1:3" x14ac:dyDescent="0.25">
      <c r="A13" s="4" t="s">
        <v>8</v>
      </c>
      <c r="B13" s="11">
        <v>0.4</v>
      </c>
      <c r="C13" s="10">
        <f>'year 1'!F25+'year 1'!F30+'year 2'!F25+'year 2'!F30+'year 3'!F25+'year 3'!F30+'year 4'!F25+'year 4'!F30+'year 5'!F25+'year 5'!F30</f>
        <v>0</v>
      </c>
    </row>
    <row r="15" spans="1:3" x14ac:dyDescent="0.25">
      <c r="A15" s="12" t="s">
        <v>10</v>
      </c>
    </row>
    <row r="16" spans="1:3" x14ac:dyDescent="0.25">
      <c r="A16" s="7" t="s">
        <v>70</v>
      </c>
      <c r="B16" s="8"/>
      <c r="C16" s="10">
        <f>'year 1'!F38+'year 1'!F46+'year 2'!F38+'year 2'!F46+'year 3'!F38+'year 3'!F46+'year 4'!F37+'year 4'!F44+'year 5'!F37+'year 5'!F44</f>
        <v>0</v>
      </c>
    </row>
    <row r="17" spans="1:3" x14ac:dyDescent="0.25">
      <c r="A17" s="4" t="s">
        <v>8</v>
      </c>
      <c r="B17" s="11" t="s">
        <v>104</v>
      </c>
      <c r="C17" s="10">
        <f>'year 1'!F39+'year 1'!F47+'year 2'!F39+'year 2'!F47+'year 3'!F39+'year 3'!F47+'year 4'!F38+'year 4'!F45+'year 5'!F38+'year 5'!F45</f>
        <v>0</v>
      </c>
    </row>
    <row r="19" spans="1:3" x14ac:dyDescent="0.25">
      <c r="A19" s="4" t="s">
        <v>16</v>
      </c>
      <c r="C19" s="6">
        <f>+'year 1'!F49+'year 2'!F49+'year 3'!F49+'year 4'!F47+'year 5'!F47</f>
        <v>0</v>
      </c>
    </row>
    <row r="20" spans="1:3" x14ac:dyDescent="0.25">
      <c r="A20" s="4" t="s">
        <v>17</v>
      </c>
      <c r="C20" s="6">
        <f>+'year 1'!F50+'year 2'!F50+'year 3'!F50+'year 4'!F48+'year 5'!F48</f>
        <v>0</v>
      </c>
    </row>
    <row r="21" spans="1:3" x14ac:dyDescent="0.25">
      <c r="A21" s="58" t="s">
        <v>59</v>
      </c>
      <c r="B21" s="13"/>
      <c r="C21" s="10">
        <f>+'year 1'!F51+'year 2'!F51+'year 3'!F51+'year 4'!F49+'year 5'!F49</f>
        <v>0</v>
      </c>
    </row>
    <row r="23" spans="1:3" x14ac:dyDescent="0.25">
      <c r="A23" s="35" t="s">
        <v>15</v>
      </c>
      <c r="B23" s="13"/>
      <c r="C23" s="10">
        <f>+'year 1'!F53+'year 2'!F53+'year 3'!F53+'year 4'!F51+'year 5'!F51</f>
        <v>0</v>
      </c>
    </row>
    <row r="25" spans="1:3" x14ac:dyDescent="0.25">
      <c r="A25" s="4" t="s">
        <v>14</v>
      </c>
      <c r="C25" s="34">
        <f>+'year 1'!F55+'year 2'!F55+'year 3'!F55+'year 4'!F53+'year 5'!F53</f>
        <v>0</v>
      </c>
    </row>
    <row r="26" spans="1:3" x14ac:dyDescent="0.25">
      <c r="A26" s="4" t="s">
        <v>18</v>
      </c>
      <c r="C26" s="34">
        <f>+'year 1'!F56+'year 2'!F56+'year 3'!F56+'year 4'!F54+'year 5'!F54</f>
        <v>0</v>
      </c>
    </row>
    <row r="27" spans="1:3" x14ac:dyDescent="0.25">
      <c r="A27" s="4" t="s">
        <v>173</v>
      </c>
      <c r="C27" s="34">
        <f>+'year 1'!F57+'year 2'!F57+'year 3'!F57+'year 4'!F55+'year 5'!F55</f>
        <v>0</v>
      </c>
    </row>
    <row r="28" spans="1:3" x14ac:dyDescent="0.25">
      <c r="A28" s="4" t="s">
        <v>19</v>
      </c>
      <c r="C28" s="34">
        <f>+'year 1'!F58+'year 2'!F58+'year 3'!F58+'year 4'!F56+'year 5'!F56</f>
        <v>0</v>
      </c>
    </row>
    <row r="29" spans="1:3" x14ac:dyDescent="0.25">
      <c r="A29" s="4" t="s">
        <v>21</v>
      </c>
      <c r="C29" s="34">
        <f>+'year 1'!F59+'year 2'!F59+'year 3'!F59+'year 4'!F57+'year 5'!F57</f>
        <v>0</v>
      </c>
    </row>
    <row r="30" spans="1:3" x14ac:dyDescent="0.25">
      <c r="A30" s="4" t="s">
        <v>22</v>
      </c>
      <c r="C30" s="34">
        <f>+'year 1'!F60+'year 2'!F60+'year 3'!F60+'year 4'!F58+'year 5'!F58</f>
        <v>0</v>
      </c>
    </row>
    <row r="31" spans="1:3" x14ac:dyDescent="0.25">
      <c r="A31" s="4" t="s">
        <v>23</v>
      </c>
      <c r="C31" s="34">
        <f>+'year 1'!F61+'year 2'!F61+'year 3'!F61+'year 4'!F59+'year 5'!F59</f>
        <v>0</v>
      </c>
    </row>
    <row r="32" spans="1:3" x14ac:dyDescent="0.25">
      <c r="A32" s="4" t="s">
        <v>20</v>
      </c>
      <c r="C32" s="34">
        <f>+'year 1'!F62+'year 2'!F62+'year 3'!F62+'year 4'!F60+'year 5'!F60</f>
        <v>0</v>
      </c>
    </row>
    <row r="33" spans="1:3" x14ac:dyDescent="0.25">
      <c r="C33" s="34">
        <f>+'year 1'!F63+'year 2'!F63+'year 3'!F63+'year 4'!F61+'year 5'!F61</f>
        <v>0</v>
      </c>
    </row>
    <row r="34" spans="1:3" x14ac:dyDescent="0.25">
      <c r="A34" s="14" t="s">
        <v>24</v>
      </c>
      <c r="B34" s="8"/>
      <c r="C34" s="10">
        <f>+'year 1'!F64+'year 2'!F64+'year 3'!F64+'year 4'!F62+'year 5'!F62</f>
        <v>0</v>
      </c>
    </row>
    <row r="36" spans="1:3" x14ac:dyDescent="0.25">
      <c r="A36" s="4" t="s">
        <v>53</v>
      </c>
    </row>
    <row r="37" spans="1:3" x14ac:dyDescent="0.25">
      <c r="A37" s="4" t="s">
        <v>25</v>
      </c>
      <c r="C37" s="34">
        <f>+'year 1'!F67+'year 2'!F67+'year 3'!F67+'year 4'!F65+'year 5'!F65</f>
        <v>0</v>
      </c>
    </row>
    <row r="38" spans="1:3" x14ac:dyDescent="0.25">
      <c r="A38" s="4" t="s">
        <v>54</v>
      </c>
      <c r="B38" s="36">
        <f>+'year 1'!C68</f>
        <v>0</v>
      </c>
      <c r="C38" s="34">
        <f>+'year 1'!F68+'year 2'!F68+'year 3'!F68+'year 4'!F66+'year 5'!F66</f>
        <v>0</v>
      </c>
    </row>
    <row r="39" spans="1:3" x14ac:dyDescent="0.25">
      <c r="A39" s="4" t="s">
        <v>184</v>
      </c>
    </row>
    <row r="40" spans="1:3" ht="14.4" thickBot="1" x14ac:dyDescent="0.3">
      <c r="A40" s="59" t="s">
        <v>60</v>
      </c>
      <c r="B40" s="15"/>
      <c r="C40" s="16">
        <f>+'year 1'!F70+'year 2'!F70+'year 3'!F70+'year 4'!F68+'year 5'!F68</f>
        <v>0</v>
      </c>
    </row>
    <row r="41" spans="1:3" ht="14.4" thickTop="1" x14ac:dyDescent="0.25"/>
    <row r="42" spans="1:3" x14ac:dyDescent="0.25">
      <c r="A42" s="4" t="s">
        <v>26</v>
      </c>
      <c r="C42" s="6">
        <f>+'year 1'!F72+'year 2'!F72+'year 3'!F72+'year 4'!F70+'year 5'!F70</f>
        <v>0</v>
      </c>
    </row>
  </sheetData>
  <mergeCells count="1">
    <mergeCell ref="A5:C5"/>
  </mergeCells>
  <phoneticPr fontId="2" type="noConversion"/>
  <printOptions horizontalCentered="1" verticalCentered="1"/>
  <pageMargins left="0" right="0" top="0" bottom="0" header="0.5" footer="0"/>
  <pageSetup orientation="portrait" r:id="rId1"/>
  <headerFooter alignWithMargins="0">
    <oddFooter>&amp;RVersion: July 2023</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6"/>
  <sheetViews>
    <sheetView workbookViewId="0">
      <selection activeCell="E29" sqref="E29"/>
    </sheetView>
  </sheetViews>
  <sheetFormatPr defaultRowHeight="13.2" x14ac:dyDescent="0.25"/>
  <cols>
    <col min="1" max="1" width="28.109375" bestFit="1" customWidth="1"/>
    <col min="2" max="2" width="26.109375" bestFit="1" customWidth="1"/>
    <col min="3" max="3" width="14.44140625" bestFit="1" customWidth="1"/>
    <col min="4" max="4" width="37.109375" bestFit="1" customWidth="1"/>
    <col min="5" max="5" width="14.6640625" bestFit="1" customWidth="1"/>
  </cols>
  <sheetData>
    <row r="1" spans="1:5" x14ac:dyDescent="0.25">
      <c r="A1" s="52" t="s">
        <v>123</v>
      </c>
    </row>
    <row r="2" spans="1:5" x14ac:dyDescent="0.25">
      <c r="A2" s="64" t="s">
        <v>78</v>
      </c>
    </row>
    <row r="3" spans="1:5" x14ac:dyDescent="0.25">
      <c r="A3" s="64" t="s">
        <v>79</v>
      </c>
    </row>
    <row r="4" spans="1:5" x14ac:dyDescent="0.25">
      <c r="A4" s="64" t="s">
        <v>80</v>
      </c>
    </row>
    <row r="5" spans="1:5" x14ac:dyDescent="0.25">
      <c r="A5" s="64" t="s">
        <v>81</v>
      </c>
    </row>
    <row r="6" spans="1:5" x14ac:dyDescent="0.25">
      <c r="A6" s="64" t="s">
        <v>82</v>
      </c>
    </row>
    <row r="7" spans="1:5" x14ac:dyDescent="0.25">
      <c r="A7" s="64" t="s">
        <v>83</v>
      </c>
    </row>
    <row r="8" spans="1:5" x14ac:dyDescent="0.25">
      <c r="A8" s="64" t="s">
        <v>105</v>
      </c>
    </row>
    <row r="9" spans="1:5" x14ac:dyDescent="0.25">
      <c r="A9" s="64" t="s">
        <v>106</v>
      </c>
    </row>
    <row r="10" spans="1:5" x14ac:dyDescent="0.25">
      <c r="A10" s="64" t="s">
        <v>107</v>
      </c>
    </row>
    <row r="12" spans="1:5" x14ac:dyDescent="0.25">
      <c r="A12" s="52" t="s">
        <v>124</v>
      </c>
    </row>
    <row r="13" spans="1:5" x14ac:dyDescent="0.25">
      <c r="A13" s="64" t="s">
        <v>125</v>
      </c>
      <c r="B13" s="64" t="s">
        <v>126</v>
      </c>
      <c r="C13" s="64" t="s">
        <v>127</v>
      </c>
      <c r="D13" s="64" t="s">
        <v>128</v>
      </c>
      <c r="E13" s="64" t="s">
        <v>129</v>
      </c>
    </row>
    <row r="14" spans="1:5" x14ac:dyDescent="0.25">
      <c r="A14" s="64" t="s">
        <v>130</v>
      </c>
      <c r="B14" s="75" t="s">
        <v>131</v>
      </c>
      <c r="C14" s="64" t="s">
        <v>132</v>
      </c>
      <c r="D14" t="s">
        <v>133</v>
      </c>
      <c r="E14" s="64" t="s">
        <v>142</v>
      </c>
    </row>
    <row r="15" spans="1:5" x14ac:dyDescent="0.25">
      <c r="A15" s="64" t="s">
        <v>171</v>
      </c>
      <c r="B15" s="75" t="s">
        <v>172</v>
      </c>
      <c r="C15" s="64" t="s">
        <v>169</v>
      </c>
      <c r="D15" s="64" t="s">
        <v>134</v>
      </c>
      <c r="E15" s="64" t="s">
        <v>134</v>
      </c>
    </row>
    <row r="16" spans="1:5" x14ac:dyDescent="0.25">
      <c r="A16" s="64" t="s">
        <v>185</v>
      </c>
      <c r="B16" s="76" t="s">
        <v>186</v>
      </c>
      <c r="C16" s="64" t="s">
        <v>187</v>
      </c>
      <c r="D16" s="64" t="s">
        <v>135</v>
      </c>
      <c r="E16" s="64" t="s">
        <v>142</v>
      </c>
    </row>
    <row r="17" spans="1:5" x14ac:dyDescent="0.25">
      <c r="A17" s="64" t="s">
        <v>189</v>
      </c>
      <c r="B17" s="76" t="s">
        <v>190</v>
      </c>
      <c r="C17" s="64" t="s">
        <v>188</v>
      </c>
      <c r="D17" s="64" t="s">
        <v>135</v>
      </c>
      <c r="E17" s="64" t="s">
        <v>142</v>
      </c>
    </row>
    <row r="18" spans="1:5" x14ac:dyDescent="0.25">
      <c r="A18" s="64" t="s">
        <v>136</v>
      </c>
      <c r="B18" s="75" t="s">
        <v>137</v>
      </c>
      <c r="C18" s="64" t="s">
        <v>138</v>
      </c>
      <c r="D18" s="64" t="s">
        <v>139</v>
      </c>
      <c r="E18" s="64" t="s">
        <v>142</v>
      </c>
    </row>
    <row r="19" spans="1:5" x14ac:dyDescent="0.25">
      <c r="A19" s="64" t="s">
        <v>181</v>
      </c>
      <c r="B19" s="75" t="s">
        <v>182</v>
      </c>
      <c r="C19" s="64" t="s">
        <v>140</v>
      </c>
      <c r="D19" s="64" t="s">
        <v>141</v>
      </c>
      <c r="E19" s="64" t="s">
        <v>142</v>
      </c>
    </row>
    <row r="20" spans="1:5" x14ac:dyDescent="0.25">
      <c r="A20" s="64" t="s">
        <v>153</v>
      </c>
      <c r="B20" s="75" t="s">
        <v>154</v>
      </c>
      <c r="C20" s="64" t="s">
        <v>155</v>
      </c>
      <c r="D20" s="64" t="s">
        <v>156</v>
      </c>
      <c r="E20" s="64" t="s">
        <v>142</v>
      </c>
    </row>
    <row r="26" spans="1:5" x14ac:dyDescent="0.25">
      <c r="B26" s="75"/>
    </row>
  </sheetData>
  <hyperlinks>
    <hyperlink ref="B14" r:id="rId1" xr:uid="{00000000-0004-0000-0700-000000000000}"/>
    <hyperlink ref="B16" r:id="rId2" xr:uid="{00000000-0004-0000-0700-000001000000}"/>
    <hyperlink ref="B18" r:id="rId3" xr:uid="{00000000-0004-0000-0700-000002000000}"/>
    <hyperlink ref="B19" r:id="rId4" xr:uid="{00000000-0004-0000-0700-000003000000}"/>
    <hyperlink ref="B20" r:id="rId5" xr:uid="{00000000-0004-0000-0700-000004000000}"/>
    <hyperlink ref="B15" r:id="rId6" xr:uid="{00000000-0004-0000-0700-000005000000}"/>
    <hyperlink ref="B17" r:id="rId7" xr:uid="{E33B9EEB-7E1B-4606-81C3-853F7925E292}"/>
  </hyperlinks>
  <pageMargins left="0.7" right="0.7" top="0.75" bottom="0.75" header="0.3" footer="0.3"/>
  <pageSetup orientation="portrait" verticalDpi="0"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signature sheet</vt:lpstr>
      <vt:lpstr>year 1</vt:lpstr>
      <vt:lpstr>year 2</vt:lpstr>
      <vt:lpstr>year 3</vt:lpstr>
      <vt:lpstr>year 4</vt:lpstr>
      <vt:lpstr>year 5</vt:lpstr>
      <vt:lpstr>summary</vt:lpstr>
      <vt:lpstr>Lookups</vt:lpstr>
      <vt:lpstr>preaward</vt:lpstr>
      <vt:lpstr>summary!Print_Area</vt:lpstr>
    </vt:vector>
  </TitlesOfParts>
  <Company>Western New England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wk296091</dc:creator>
  <cp:lastModifiedBy>Suzanne D. Fontaine</cp:lastModifiedBy>
  <cp:lastPrinted>2022-09-02T14:51:24Z</cp:lastPrinted>
  <dcterms:created xsi:type="dcterms:W3CDTF">2009-12-09T13:56:51Z</dcterms:created>
  <dcterms:modified xsi:type="dcterms:W3CDTF">2025-11-21T16:37:38Z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c4f9dd6-a4b8-4763-a61d-db8d0cf51108_Enabled">
    <vt:lpwstr>true</vt:lpwstr>
  </property>
  <property fmtid="{D5CDD505-2E9C-101B-9397-08002B2CF9AE}" pid="3" name="MSIP_Label_cc4f9dd6-a4b8-4763-a61d-db8d0cf51108_SetDate">
    <vt:lpwstr>2024-03-15T15:46:31Z</vt:lpwstr>
  </property>
  <property fmtid="{D5CDD505-2E9C-101B-9397-08002B2CF9AE}" pid="4" name="MSIP_Label_cc4f9dd6-a4b8-4763-a61d-db8d0cf51108_Method">
    <vt:lpwstr>Standard</vt:lpwstr>
  </property>
  <property fmtid="{D5CDD505-2E9C-101B-9397-08002B2CF9AE}" pid="5" name="MSIP_Label_cc4f9dd6-a4b8-4763-a61d-db8d0cf51108_Name">
    <vt:lpwstr>defa4170-0d19-0005-0004-bc88714345d2</vt:lpwstr>
  </property>
  <property fmtid="{D5CDD505-2E9C-101B-9397-08002B2CF9AE}" pid="6" name="MSIP_Label_cc4f9dd6-a4b8-4763-a61d-db8d0cf51108_SiteId">
    <vt:lpwstr>b5a5796f-19a9-493f-9cb2-7a88b4e9b123</vt:lpwstr>
  </property>
  <property fmtid="{D5CDD505-2E9C-101B-9397-08002B2CF9AE}" pid="7" name="MSIP_Label_cc4f9dd6-a4b8-4763-a61d-db8d0cf51108_ActionId">
    <vt:lpwstr>9344d3ad-8dfa-4a74-ac46-a47ba90cdc7c</vt:lpwstr>
  </property>
  <property fmtid="{D5CDD505-2E9C-101B-9397-08002B2CF9AE}" pid="8" name="MSIP_Label_cc4f9dd6-a4b8-4763-a61d-db8d0cf51108_ContentBits">
    <vt:lpwstr>0</vt:lpwstr>
  </property>
</Properties>
</file>